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File.intra.swm.de\el\Projekte\EK\eRFx\2026\IT\KWA-260520-004_B60_Betrieb der SHDSL-Infrastruktur_EU\01_VÖ\003 Homepage\"/>
    </mc:Choice>
  </mc:AlternateContent>
  <xr:revisionPtr revIDLastSave="0" documentId="13_ncr:1_{2622B00C-EC6F-4392-8AD5-06CED85B38C7}" xr6:coauthVersionLast="47" xr6:coauthVersionMax="47" xr10:uidLastSave="{00000000-0000-0000-0000-000000000000}"/>
  <bookViews>
    <workbookView xWindow="-120" yWindow="-120" windowWidth="38640" windowHeight="21120" activeTab="3" xr2:uid="{00000000-000D-0000-FFFF-FFFF00000000}"/>
  </bookViews>
  <sheets>
    <sheet name="Kopfdaten" sheetId="11" r:id="rId1"/>
    <sheet name="Angebotsspiegel" sheetId="12" r:id="rId2"/>
    <sheet name="Kaufmännische Bewertung" sheetId="6" r:id="rId3"/>
    <sheet name="Technische Leistungsfähigkeit" sheetId="5" r:id="rId4"/>
    <sheet name="C_cfdd5fc55491f97b9567209837eae" sheetId="3" state="hidden"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8" i="5" l="1"/>
  <c r="C64" i="5"/>
  <c r="B20" i="6"/>
  <c r="E18" i="6"/>
  <c r="E17" i="6"/>
  <c r="B17" i="6"/>
  <c r="E16" i="6"/>
  <c r="B16" i="6"/>
  <c r="E15" i="6"/>
  <c r="B15" i="6"/>
  <c r="E14" i="6"/>
  <c r="B14" i="6"/>
  <c r="E13" i="6"/>
  <c r="B13" i="6"/>
  <c r="A136" i="12" l="1"/>
  <c r="A135" i="12"/>
  <c r="A134" i="12"/>
  <c r="A133" i="12"/>
  <c r="A132" i="12"/>
  <c r="A131" i="12"/>
  <c r="A54" i="11"/>
  <c r="H75" i="5"/>
  <c r="E2" i="5"/>
  <c r="F2" i="5"/>
  <c r="G2" i="5"/>
  <c r="H2" i="5"/>
  <c r="D2" i="5"/>
  <c r="B71" i="5"/>
  <c r="B81" i="5" s="1"/>
  <c r="B39" i="6" l="1"/>
  <c r="B44" i="6" s="1"/>
  <c r="B38" i="6"/>
  <c r="B43" i="6" s="1"/>
  <c r="B37" i="6"/>
  <c r="B42" i="6" s="1"/>
  <c r="B22" i="6"/>
  <c r="D7" i="6"/>
  <c r="E7" i="6" s="1"/>
  <c r="F7" i="6" s="1"/>
  <c r="G7" i="6" s="1"/>
  <c r="D6" i="6"/>
  <c r="E6" i="6" s="1"/>
  <c r="F6" i="6" s="1"/>
  <c r="G6" i="6" s="1"/>
  <c r="D5" i="6"/>
  <c r="D4" i="6"/>
  <c r="E4" i="6" s="1"/>
  <c r="F4" i="6" s="1"/>
  <c r="G4" i="6" s="1"/>
  <c r="D3" i="6"/>
  <c r="E3" i="6" s="1"/>
  <c r="F3" i="6" s="1"/>
  <c r="G3" i="6" s="1"/>
  <c r="D1" i="6"/>
  <c r="E1" i="6" s="1"/>
  <c r="D9" i="6" a="1"/>
  <c r="E9" i="6" a="1"/>
  <c r="D39" i="6" a="1"/>
  <c r="C9" i="6" a="1"/>
  <c r="D20" i="6" a="1"/>
  <c r="C38" i="6" a="1"/>
  <c r="C37" i="6" a="1"/>
  <c r="C39" i="6" a="1"/>
  <c r="C22" i="6" a="1"/>
  <c r="C20" i="6" a="1"/>
  <c r="E9" i="6" l="1"/>
  <c r="D20" i="6"/>
  <c r="C38" i="6"/>
  <c r="C43" i="6" s="1"/>
  <c r="C39" i="6"/>
  <c r="C44" i="6" s="1"/>
  <c r="C9" i="6"/>
  <c r="C20" i="6"/>
  <c r="D39" i="6"/>
  <c r="D44" i="6" s="1"/>
  <c r="D9" i="6"/>
  <c r="C22" i="6"/>
  <c r="C23" i="6" s="1"/>
  <c r="C25" i="6" s="1"/>
  <c r="C37" i="6"/>
  <c r="C42" i="6" s="1"/>
  <c r="C46" i="6" s="1"/>
  <c r="C53" i="6" s="1"/>
  <c r="E5" i="6"/>
  <c r="F5" i="6" s="1"/>
  <c r="G5" i="6" s="1"/>
  <c r="F1" i="6"/>
  <c r="D37" i="6" a="1"/>
  <c r="D38" i="6" a="1"/>
  <c r="E39" i="6" a="1"/>
  <c r="E22" i="6" a="1"/>
  <c r="D22" i="6" a="1"/>
  <c r="E38" i="6" a="1"/>
  <c r="E37" i="6" a="1"/>
  <c r="E20" i="6" a="1"/>
  <c r="E37" i="6" l="1"/>
  <c r="E42" i="6" s="1"/>
  <c r="E46" i="6" s="1"/>
  <c r="E53" i="6" s="1"/>
  <c r="E22" i="6"/>
  <c r="E23" i="6" s="1"/>
  <c r="E25" i="6" s="1"/>
  <c r="E32" i="6" s="1"/>
  <c r="E39" i="6"/>
  <c r="E44" i="6" s="1"/>
  <c r="E20" i="6"/>
  <c r="D37" i="6"/>
  <c r="D42" i="6" s="1"/>
  <c r="D46" i="6" s="1"/>
  <c r="D53" i="6" s="1"/>
  <c r="D22" i="6"/>
  <c r="D23" i="6" s="1"/>
  <c r="D25" i="6" s="1"/>
  <c r="D32" i="6" s="1"/>
  <c r="E38" i="6"/>
  <c r="E43" i="6" s="1"/>
  <c r="D38" i="6"/>
  <c r="D43" i="6" s="1"/>
  <c r="G1" i="6"/>
  <c r="F37" i="6" a="1"/>
  <c r="F39" i="6" a="1"/>
  <c r="F20" i="6" a="1"/>
  <c r="F9" i="6" a="1"/>
  <c r="F22" i="6" a="1"/>
  <c r="F38" i="6" a="1"/>
  <c r="E55" i="6" l="1"/>
  <c r="D55" i="6"/>
  <c r="F20" i="6"/>
  <c r="F37" i="6"/>
  <c r="F42" i="6" s="1"/>
  <c r="F46" i="6" s="1"/>
  <c r="F53" i="6" s="1"/>
  <c r="F9" i="6"/>
  <c r="F38" i="6"/>
  <c r="F43" i="6" s="1"/>
  <c r="F22" i="6"/>
  <c r="F23" i="6" s="1"/>
  <c r="F25" i="6" s="1"/>
  <c r="F32" i="6" s="1"/>
  <c r="F39" i="6"/>
  <c r="F44" i="6" s="1"/>
  <c r="G22" i="6" a="1"/>
  <c r="G20" i="6" a="1"/>
  <c r="G9" i="6" a="1"/>
  <c r="G39" i="6" a="1"/>
  <c r="G37" i="6" a="1"/>
  <c r="G38" i="6" a="1"/>
  <c r="F55" i="6" l="1"/>
  <c r="G37" i="6"/>
  <c r="G42" i="6" s="1"/>
  <c r="G46" i="6" s="1"/>
  <c r="G53" i="6" s="1"/>
  <c r="G38" i="6"/>
  <c r="G43" i="6" s="1"/>
  <c r="G39" i="6"/>
  <c r="G44" i="6" s="1"/>
  <c r="G9" i="6"/>
  <c r="G20" i="6"/>
  <c r="G22" i="6"/>
  <c r="G23" i="6" s="1"/>
  <c r="G25" i="6" s="1"/>
  <c r="G32" i="6" s="1"/>
  <c r="G55" i="6" l="1"/>
  <c r="H85" i="5"/>
  <c r="G85" i="5"/>
  <c r="F85" i="5"/>
  <c r="E85" i="5"/>
  <c r="D85" i="5"/>
  <c r="E75" i="5"/>
  <c r="F75" i="5"/>
  <c r="G75" i="5"/>
  <c r="D75" i="5"/>
  <c r="B69" i="5"/>
  <c r="B79" i="5" s="1"/>
  <c r="B70" i="5"/>
  <c r="B80" i="5" s="1"/>
  <c r="B72" i="5"/>
  <c r="B82" i="5" s="1"/>
  <c r="B73" i="5"/>
  <c r="B83" i="5" s="1"/>
  <c r="B78" i="5"/>
  <c r="E65" i="5"/>
  <c r="F65" i="5"/>
  <c r="G65" i="5"/>
  <c r="H65" i="5"/>
  <c r="D65" i="5"/>
  <c r="C74" i="5"/>
  <c r="C84" i="5" s="1"/>
  <c r="C90" i="5" s="1"/>
  <c r="E35" i="5"/>
  <c r="E36" i="5" s="1"/>
  <c r="E55" i="5" s="1"/>
  <c r="F35" i="5"/>
  <c r="F36" i="5" s="1"/>
  <c r="F55" i="5" s="1"/>
  <c r="G35" i="5"/>
  <c r="H35" i="5"/>
  <c r="H36" i="5" s="1"/>
  <c r="H55" i="5" s="1"/>
  <c r="D35" i="5"/>
  <c r="D36" i="5" s="1"/>
  <c r="D55" i="5" s="1"/>
  <c r="H51" i="5"/>
  <c r="G51" i="5"/>
  <c r="F51" i="5"/>
  <c r="E51" i="5"/>
  <c r="D51" i="5"/>
  <c r="H48" i="5"/>
  <c r="G48" i="5"/>
  <c r="F48" i="5"/>
  <c r="E48" i="5"/>
  <c r="D48" i="5"/>
  <c r="E45" i="5"/>
  <c r="F45" i="5"/>
  <c r="G45" i="5"/>
  <c r="H45" i="5"/>
  <c r="D45" i="5"/>
  <c r="B51" i="5"/>
  <c r="B48" i="5"/>
  <c r="B77" i="5"/>
  <c r="B85" i="5" s="1"/>
  <c r="B67" i="5"/>
  <c r="B75" i="5" s="1"/>
  <c r="B45" i="5"/>
  <c r="B57" i="5"/>
  <c r="B65" i="5" s="1"/>
  <c r="F54" i="5" l="1"/>
  <c r="F44" i="5" s="1"/>
  <c r="E54" i="5"/>
  <c r="E44" i="5" s="1"/>
  <c r="G54" i="5"/>
  <c r="G44" i="5" s="1"/>
  <c r="H54" i="5"/>
  <c r="H44" i="5" s="1"/>
  <c r="D54" i="5"/>
  <c r="F87" i="5"/>
  <c r="F91" i="5" s="1"/>
  <c r="H87" i="5"/>
  <c r="H91" i="5" s="1"/>
  <c r="D87" i="5"/>
  <c r="D91" i="5" s="1"/>
  <c r="G87" i="5"/>
  <c r="G91" i="5" s="1"/>
  <c r="E87" i="5"/>
  <c r="E91" i="5" s="1"/>
  <c r="G36" i="5"/>
  <c r="G55" i="5" s="1"/>
  <c r="E11" i="5"/>
  <c r="F11" i="5" s="1"/>
  <c r="G11" i="5" s="1"/>
  <c r="H11" i="5" s="1"/>
  <c r="D12" i="5"/>
  <c r="E12" i="5" s="1"/>
  <c r="F12" i="5" s="1"/>
  <c r="G12" i="5" s="1"/>
  <c r="H12" i="5" s="1"/>
  <c r="D44" i="5" l="1"/>
  <c r="G92" i="5"/>
  <c r="E92" i="5"/>
  <c r="F92" i="5"/>
  <c r="D13" i="5"/>
  <c r="E13" i="5" s="1"/>
  <c r="F13" i="5" s="1"/>
  <c r="G13" i="5" s="1"/>
  <c r="H13" i="5" s="1"/>
  <c r="D92" i="5" l="1"/>
  <c r="D95" i="5" s="1"/>
  <c r="H92" i="5"/>
  <c r="H95" i="5" s="1"/>
  <c r="G95" i="5"/>
  <c r="E95" i="5"/>
  <c r="F95" i="5"/>
  <c r="E3" i="5"/>
  <c r="F3" i="5" s="1"/>
  <c r="G3" i="5" s="1"/>
  <c r="H3" i="5" s="1"/>
  <c r="E1" i="5"/>
  <c r="D6" i="5"/>
  <c r="E29" i="5" a="1"/>
  <c r="D4" i="5"/>
  <c r="D8" i="5"/>
  <c r="D5" i="5"/>
  <c r="D29" i="5" a="1"/>
  <c r="D7" i="5"/>
  <c r="G96" i="5" l="1"/>
  <c r="F96" i="5"/>
  <c r="E96" i="5"/>
  <c r="D96" i="5"/>
  <c r="H96" i="5"/>
  <c r="E29" i="5"/>
  <c r="D29" i="5"/>
  <c r="F1" i="5"/>
  <c r="E7" i="5"/>
  <c r="E6" i="5"/>
  <c r="E5" i="5"/>
  <c r="E8" i="5"/>
  <c r="E4" i="5"/>
  <c r="D40" i="5" a="1"/>
  <c r="D41" i="5" a="1"/>
  <c r="D39" i="5" a="1"/>
  <c r="F29" i="5" a="1"/>
  <c r="E41" i="5" a="1"/>
  <c r="E39" i="5" a="1"/>
  <c r="E40" i="5" a="1"/>
  <c r="E38" i="5" l="1"/>
  <c r="D38" i="5"/>
  <c r="E41" i="5"/>
  <c r="D41" i="5"/>
  <c r="F29" i="5"/>
  <c r="G1" i="5"/>
  <c r="D39" i="5"/>
  <c r="D40" i="5"/>
  <c r="E40" i="5"/>
  <c r="F7" i="5"/>
  <c r="F6" i="5"/>
  <c r="F8" i="5"/>
  <c r="F5" i="5"/>
  <c r="E39" i="5"/>
  <c r="F4" i="5"/>
  <c r="G29" i="5" a="1"/>
  <c r="F39" i="5" a="1"/>
  <c r="F40" i="5" a="1"/>
  <c r="F41" i="5" a="1"/>
  <c r="E43" i="5" l="1"/>
  <c r="E56" i="5" s="1"/>
  <c r="E97" i="5"/>
  <c r="D43" i="5"/>
  <c r="D56" i="5" s="1"/>
  <c r="D97" i="5"/>
  <c r="F38" i="5"/>
  <c r="F41" i="5"/>
  <c r="G29" i="5"/>
  <c r="H1" i="5"/>
  <c r="F40" i="5"/>
  <c r="G5" i="5"/>
  <c r="G8" i="5"/>
  <c r="G7" i="5"/>
  <c r="G6" i="5"/>
  <c r="F39" i="5"/>
  <c r="G4" i="5"/>
  <c r="H29" i="5" a="1"/>
  <c r="G41" i="5" a="1"/>
  <c r="G39" i="5" a="1"/>
  <c r="G40" i="5" a="1"/>
  <c r="F43" i="5" l="1"/>
  <c r="F56" i="5" s="1"/>
  <c r="F97" i="5"/>
  <c r="G38" i="5"/>
  <c r="G41" i="5"/>
  <c r="H29" i="5"/>
  <c r="G40" i="5"/>
  <c r="H6" i="5"/>
  <c r="H7" i="5"/>
  <c r="H8" i="5"/>
  <c r="H5" i="5"/>
  <c r="G39" i="5"/>
  <c r="H4" i="5"/>
  <c r="H41" i="5" a="1"/>
  <c r="H40" i="5" a="1"/>
  <c r="H39" i="5" a="1"/>
  <c r="G43" i="5" l="1"/>
  <c r="G56" i="5" s="1"/>
  <c r="G97" i="5"/>
  <c r="H38" i="5"/>
  <c r="H41" i="5"/>
  <c r="H40" i="5"/>
  <c r="H39" i="5"/>
  <c r="H43" i="5" l="1"/>
  <c r="H56" i="5" s="1"/>
  <c r="H97" i="5"/>
  <c r="C32" i="6"/>
  <c r="C55"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tc={63952515-0F0C-46F2-973E-1F05880F1B9E}</author>
  </authors>
  <commentList>
    <comment ref="H30" authorId="0" shapeId="0" xr:uid="{63952515-0F0C-46F2-973E-1F05880F1B9E}">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Checkpoint Level ist nur Professional, die ist kleiner als Premier</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<sst xmlns="http://schemas.openxmlformats.org/spreadsheetml/2006/main" count="607" uniqueCount="406">
  <si>
    <t>Kopfdaten</t>
  </si>
  <si>
    <t>Nummer</t>
  </si>
  <si>
    <t>Interner Name</t>
  </si>
  <si>
    <t>Name</t>
  </si>
  <si>
    <t>ID</t>
  </si>
  <si>
    <t>Teilnehmer</t>
  </si>
  <si>
    <t>Runden</t>
  </si>
  <si>
    <t>Angelegt am</t>
  </si>
  <si>
    <t>Online gestellt am</t>
  </si>
  <si>
    <t>Angelegt von</t>
  </si>
  <si>
    <t>Online gestellt von</t>
  </si>
  <si>
    <t>Letzte Aktualisierung</t>
  </si>
  <si>
    <t>Offline gestellt am</t>
  </si>
  <si>
    <t>Aktualisiert von</t>
  </si>
  <si>
    <t>Offline gestellt von</t>
  </si>
  <si>
    <t>Aktiv gestellt am</t>
  </si>
  <si>
    <t>Archiviert am</t>
  </si>
  <si>
    <t>Aktiv gestellt von</t>
  </si>
  <si>
    <t>Archiviert von</t>
  </si>
  <si>
    <t>Richtlinie</t>
  </si>
  <si>
    <t>Referenzdatum</t>
  </si>
  <si>
    <t>Aufbewahrungsdatum</t>
  </si>
  <si>
    <t>Aufbewahrungssperre</t>
  </si>
  <si>
    <t>Kommentar</t>
  </si>
  <si>
    <t>Antwortbögen</t>
  </si>
  <si>
    <t>Dokumente</t>
  </si>
  <si>
    <t>Lieferantenuploads</t>
  </si>
  <si>
    <t>Ansprechpartner</t>
  </si>
  <si>
    <t>Adresse</t>
  </si>
  <si>
    <t>Rolle</t>
  </si>
  <si>
    <t/>
  </si>
  <si>
    <t>Telefon</t>
  </si>
  <si>
    <t>Fax</t>
  </si>
  <si>
    <t>E-Mail</t>
  </si>
  <si>
    <t>Weitere Informationen</t>
  </si>
  <si>
    <r>
      <t xml:space="preserve">Im Verzeichnis „Antwort“ auf der linken Seite haben wir für Sie alle Unterlagen zusammengestellt.
_x000D_
_x000D_
</t>
    </r>
    <r>
      <rPr>
        <b/>
        <sz val="11"/>
        <color rgb="FF000000"/>
        <rFont val="Calibri"/>
        <family val="2"/>
      </rPr>
      <t>Der Teilnahmeantrag ist spätestens bis zum Abgabetermin über das Event hier im Lieferantenportal zu übermitteln. Die Übermittlung besteht aus der verbindlichen Abgabe des Teilnahmeantrages, insbesondere des unterschriebenen Antrags zum Teilnahmewettbewerb.</t>
    </r>
    <r>
      <rPr>
        <sz val="11"/>
        <color indexed="8"/>
        <rFont val="Calibri"/>
        <family val="2"/>
        <scheme val="minor"/>
      </rPr>
      <t xml:space="preserve">
_x000D_
Voraussetzung für eine reibungslose Bearbeitung im Lieferantenportal: 
_x000D_
In den Einstellungen Ihres Internet-Browsers ist der Pop-Up-Blocker deaktiviert und die Annahme von Cookies aktiviert.
_x000D_
_x000D_
Es wird empfohlen frühzeitig mit der Bearbeitung des Teilnahmeantrages im System zu beginnen. Etwaige Systembedienungsprobleme müssen bis spätestens einen Arbeitstag vor Ablauf des Abgabetermins mitgeteilt werden. Verspätete Mitteilungen haben keinen Anspruch auf Klärung und Behebung.
_x000D_
_x000D_
Zur Erleichterung der Dokumentation bitten wir Sie, die komplette Kommunikation (z.B. Ihre Fragen) über das Event abzuwickeln. Verwenden Sie dazu die Funktion "Nachrichten" im linken Menü und klicken Sie auf den Button "+Neu".
_x000D_
_x000D_
Wenn Sie an der Ausschreibung nicht teilnehmen möchten, senden Sie uns freundlicherweise eine Mitteilung über den Button „Teilnahme absagen“ (im rechten unteren Bereich dieses Fensters).
_x000D_
_x000D_
Bei Fragen wenden Sie sich bitte an den untenstehenden Ansprechpartner._x000D_
</t>
    </r>
  </si>
  <si>
    <t>Ja</t>
  </si>
  <si>
    <t>Nein</t>
  </si>
  <si>
    <t>Angebotsspiegel</t>
  </si>
  <si>
    <t>Position</t>
  </si>
  <si>
    <t>Titel</t>
  </si>
  <si>
    <t>Bieter 1</t>
  </si>
  <si>
    <t>Bieter 2</t>
  </si>
  <si>
    <t>Bieter 3</t>
  </si>
  <si>
    <t>Bieter 4</t>
  </si>
  <si>
    <t>Bieter 5</t>
  </si>
  <si>
    <t>Runde 1</t>
  </si>
  <si>
    <t>TECHNICAL_KEYS_FOR_SHEET_041a595a45574f14ae67e5502ce01d6e</t>
  </si>
  <si>
    <t>hierarchicalPosition</t>
  </si>
  <si>
    <t>description</t>
  </si>
  <si>
    <t>sheetId</t>
  </si>
  <si>
    <t>sheetElementId</t>
  </si>
  <si>
    <t>Allgemeine Angaben</t>
  </si>
  <si>
    <t>05bb53bc86724f0693c23de8dfd71412</t>
  </si>
  <si>
    <t>1</t>
  </si>
  <si>
    <t>Ergänzung zum Teilnahmeantrag</t>
  </si>
  <si>
    <t>B2</t>
  </si>
  <si>
    <t>1.1</t>
  </si>
  <si>
    <t>Aktenzeichen:</t>
  </si>
  <si>
    <t>D4</t>
  </si>
  <si>
    <t>1.2</t>
  </si>
  <si>
    <t>Objekt:</t>
  </si>
  <si>
    <t>D5</t>
  </si>
  <si>
    <t>1.3</t>
  </si>
  <si>
    <t>Leistung:</t>
  </si>
  <si>
    <t>D6</t>
  </si>
  <si>
    <t>2</t>
  </si>
  <si>
    <t>Kontaktdaten des Ansprechpartners beim Bewerber</t>
  </si>
  <si>
    <t>B12</t>
  </si>
  <si>
    <t>2.1</t>
  </si>
  <si>
    <t>Firmenname des Bewerbers:</t>
  </si>
  <si>
    <t>D13</t>
  </si>
  <si>
    <t>2.2</t>
  </si>
  <si>
    <t>Anschrift des Bewerbers:</t>
  </si>
  <si>
    <t>D14</t>
  </si>
  <si>
    <t>2.3</t>
  </si>
  <si>
    <t>Name des Ansprechpartners:</t>
  </si>
  <si>
    <t>D15</t>
  </si>
  <si>
    <t>2.4</t>
  </si>
  <si>
    <t>Telefon:</t>
  </si>
  <si>
    <t>D16</t>
  </si>
  <si>
    <t>2.5</t>
  </si>
  <si>
    <t>E-Mail:</t>
  </si>
  <si>
    <t>D17</t>
  </si>
  <si>
    <t>3</t>
  </si>
  <si>
    <t>Angaben für den Fall der Bewerbergemeinschaft (BG)</t>
  </si>
  <si>
    <t>B19</t>
  </si>
  <si>
    <t>3.1</t>
  </si>
  <si>
    <t>Erfolgt die Antragstellung als BG?</t>
  </si>
  <si>
    <t>D20</t>
  </si>
  <si>
    <t>3.2</t>
  </si>
  <si>
    <t>Wenn ja, BG mit:</t>
  </si>
  <si>
    <t>D21</t>
  </si>
  <si>
    <t>3.3</t>
  </si>
  <si>
    <t>Welche Leistungen bzw. Aufgaben werden im Auftragsfall durch ihr Unternehmen als Mitglied der BG erbracht:</t>
  </si>
  <si>
    <t>B23</t>
  </si>
  <si>
    <t>3.4</t>
  </si>
  <si>
    <t>Begründung, weshalb die Bildung einer BG erfolgt:</t>
  </si>
  <si>
    <t>B25</t>
  </si>
  <si>
    <t>Wirtschaftliche, finanzielle Leistungsfaehigkeit</t>
  </si>
  <si>
    <t>05df9581c30b44f5a528ec548ca30da4</t>
  </si>
  <si>
    <t>Gesamtumsätze</t>
  </si>
  <si>
    <t>B3</t>
  </si>
  <si>
    <t>Mittlerer Umsatz:</t>
  </si>
  <si>
    <t>E5</t>
  </si>
  <si>
    <t>Gesamtumsatz letztes GJ:</t>
  </si>
  <si>
    <t>E7</t>
  </si>
  <si>
    <t>Gesamtumsatz vorletztes GJ:</t>
  </si>
  <si>
    <t>E8</t>
  </si>
  <si>
    <t>1.4</t>
  </si>
  <si>
    <t>Gesamtumsatz vorvorletztes GJ:</t>
  </si>
  <si>
    <t>E9</t>
  </si>
  <si>
    <t>1.5</t>
  </si>
  <si>
    <t>Erläuterungen zum Gesamtumsatz:</t>
  </si>
  <si>
    <t>E10</t>
  </si>
  <si>
    <t>Umsatzanteile bei vergleichbaren Leistungen</t>
  </si>
  <si>
    <t>B11</t>
  </si>
  <si>
    <t>E13</t>
  </si>
  <si>
    <t>Umsatzanteile letztes GJ:</t>
  </si>
  <si>
    <t>E15</t>
  </si>
  <si>
    <t>Umsatzanteile vorletztes GJ:</t>
  </si>
  <si>
    <t>E16</t>
  </si>
  <si>
    <t>Umsatzanteile vorvorletztes GJ:</t>
  </si>
  <si>
    <t>E17</t>
  </si>
  <si>
    <t>Erläuterungen zu Umsatzanteilen:</t>
  </si>
  <si>
    <t>E18</t>
  </si>
  <si>
    <t>Referenzen</t>
  </si>
  <si>
    <t>002f67940e474d87a1a639915cb05bb8</t>
  </si>
  <si>
    <t>Referenz Nr. 1</t>
  </si>
  <si>
    <t>B7</t>
  </si>
  <si>
    <t>Projektbezeichnung R1:</t>
  </si>
  <si>
    <t>Ort der Ausführung R1:</t>
  </si>
  <si>
    <t>Vertragsverhältnis R1:</t>
  </si>
  <si>
    <t>Auftraggeber (AG) R1:</t>
  </si>
  <si>
    <t>E11</t>
  </si>
  <si>
    <t>Ansprechpartner des AG R1:</t>
  </si>
  <si>
    <t>E12</t>
  </si>
  <si>
    <t>1.5.1</t>
  </si>
  <si>
    <t>Telefon R1:</t>
  </si>
  <si>
    <t>1.5.2</t>
  </si>
  <si>
    <t>E-Mail R1:</t>
  </si>
  <si>
    <t>E14</t>
  </si>
  <si>
    <t>1.6</t>
  </si>
  <si>
    <t>Ausführungszeitraum R1:</t>
  </si>
  <si>
    <t>1.7</t>
  </si>
  <si>
    <t>Auftragssumme R1:</t>
  </si>
  <si>
    <t>1.8</t>
  </si>
  <si>
    <t>durchschn. Zahl AN R1:</t>
  </si>
  <si>
    <t>1.9</t>
  </si>
  <si>
    <t>Beschreibung Leistungsumfang R1:</t>
  </si>
  <si>
    <t>B20</t>
  </si>
  <si>
    <t>1.10</t>
  </si>
  <si>
    <t>Beschreibung besondere Anf. R1:</t>
  </si>
  <si>
    <t>B22</t>
  </si>
  <si>
    <t>Referenz Nr. 2</t>
  </si>
  <si>
    <t>B24</t>
  </si>
  <si>
    <t>Projektbezeichnung R2:</t>
  </si>
  <si>
    <t>E25</t>
  </si>
  <si>
    <t>Ort der Ausführung R2:</t>
  </si>
  <si>
    <t>E26</t>
  </si>
  <si>
    <t>Vertragsverhältnis R2:</t>
  </si>
  <si>
    <t>E27</t>
  </si>
  <si>
    <t>Auftraggeber (AG) R2:</t>
  </si>
  <si>
    <t>E28</t>
  </si>
  <si>
    <t>Ansprechpartner des AG R2:</t>
  </si>
  <si>
    <t>E29</t>
  </si>
  <si>
    <t>2.5.1</t>
  </si>
  <si>
    <t>Telefon R2:</t>
  </si>
  <si>
    <t>E30</t>
  </si>
  <si>
    <t>2.5.2</t>
  </si>
  <si>
    <t>E-Mail R2:</t>
  </si>
  <si>
    <t>E31</t>
  </si>
  <si>
    <t>2.6</t>
  </si>
  <si>
    <t>Ausführungszeitraum R2:</t>
  </si>
  <si>
    <t>E32</t>
  </si>
  <si>
    <t>2.7</t>
  </si>
  <si>
    <t>Auftragssumme R2:</t>
  </si>
  <si>
    <t>E33</t>
  </si>
  <si>
    <t>2.8</t>
  </si>
  <si>
    <t>durchschn. Zahl AN R2:</t>
  </si>
  <si>
    <t>E34</t>
  </si>
  <si>
    <t>2.9</t>
  </si>
  <si>
    <t>Beschreibung Leistungsumfang R2:</t>
  </si>
  <si>
    <t>B37</t>
  </si>
  <si>
    <t>2.10</t>
  </si>
  <si>
    <t>Beschreibung besondere Anf. R2:</t>
  </si>
  <si>
    <t>B39</t>
  </si>
  <si>
    <t>Referenz Nr. 3</t>
  </si>
  <si>
    <t>B41</t>
  </si>
  <si>
    <t>Projektbezeichnung R3:</t>
  </si>
  <si>
    <t>E42</t>
  </si>
  <si>
    <t>Ort der Ausführung R3:</t>
  </si>
  <si>
    <t>E43</t>
  </si>
  <si>
    <t>Vertragsverhältnis R3:</t>
  </si>
  <si>
    <t>E44</t>
  </si>
  <si>
    <t>Auftraggeber (AG) R3:</t>
  </si>
  <si>
    <t>E45</t>
  </si>
  <si>
    <t>3.5</t>
  </si>
  <si>
    <t>Ansprechpartner des AG R3:</t>
  </si>
  <si>
    <t>E46</t>
  </si>
  <si>
    <t>3.5.1</t>
  </si>
  <si>
    <t>Telefon R3:</t>
  </si>
  <si>
    <t>E47</t>
  </si>
  <si>
    <t>3.5.2</t>
  </si>
  <si>
    <t>E-Mail R3:</t>
  </si>
  <si>
    <t>E48</t>
  </si>
  <si>
    <t>3.6</t>
  </si>
  <si>
    <t>Ausführungszeitraum R3:</t>
  </si>
  <si>
    <t>E49</t>
  </si>
  <si>
    <t>3.7</t>
  </si>
  <si>
    <t>Auftragssumme R3:</t>
  </si>
  <si>
    <t>E50</t>
  </si>
  <si>
    <t>3.8</t>
  </si>
  <si>
    <t>durchschn. Zahl AN R3:</t>
  </si>
  <si>
    <t>E51</t>
  </si>
  <si>
    <t>3.9</t>
  </si>
  <si>
    <t>Beschreibung Leistungsumfang R3:</t>
  </si>
  <si>
    <t>B54</t>
  </si>
  <si>
    <t>3.10</t>
  </si>
  <si>
    <t>Beschreibung besondere Anf. R3:</t>
  </si>
  <si>
    <t>B56</t>
  </si>
  <si>
    <t>4</t>
  </si>
  <si>
    <t>Referenz Nr. 4</t>
  </si>
  <si>
    <t>B58</t>
  </si>
  <si>
    <t>4.1</t>
  </si>
  <si>
    <t>Projektbezeichnung R4:</t>
  </si>
  <si>
    <t>E59</t>
  </si>
  <si>
    <t>4.2</t>
  </si>
  <si>
    <t>Ort der Ausführung R4:</t>
  </si>
  <si>
    <t>E60</t>
  </si>
  <si>
    <t>4.3</t>
  </si>
  <si>
    <t>Vertragsverhältnis R4:</t>
  </si>
  <si>
    <t>E61</t>
  </si>
  <si>
    <t>4.4</t>
  </si>
  <si>
    <t>Auftraggeber (AG) R4:</t>
  </si>
  <si>
    <t>E62</t>
  </si>
  <si>
    <t>4.5</t>
  </si>
  <si>
    <t>Ansprechpartner des AG R4:</t>
  </si>
  <si>
    <t>E63</t>
  </si>
  <si>
    <t>4.5.1</t>
  </si>
  <si>
    <t>Telefon R4:</t>
  </si>
  <si>
    <t>E64</t>
  </si>
  <si>
    <t>4.5.2</t>
  </si>
  <si>
    <t>E-Mail R4:</t>
  </si>
  <si>
    <t>E65</t>
  </si>
  <si>
    <t>4.6</t>
  </si>
  <si>
    <t>Ausführungszeitraum R4:</t>
  </si>
  <si>
    <t>E66</t>
  </si>
  <si>
    <t>4.7</t>
  </si>
  <si>
    <t>Auftragssumme R4:</t>
  </si>
  <si>
    <t>E67</t>
  </si>
  <si>
    <t>4.8</t>
  </si>
  <si>
    <t>durchschn. Zahl AN R4:</t>
  </si>
  <si>
    <t>E68</t>
  </si>
  <si>
    <t>4.9</t>
  </si>
  <si>
    <t>Beschreibung Leistungsumfang R4:</t>
  </si>
  <si>
    <t>B71</t>
  </si>
  <si>
    <t>4.10</t>
  </si>
  <si>
    <t>Beschreibung besondere Anf. R4:</t>
  </si>
  <si>
    <t>B73</t>
  </si>
  <si>
    <t>5</t>
  </si>
  <si>
    <t>Referenz Nr. 5</t>
  </si>
  <si>
    <t>B75</t>
  </si>
  <si>
    <t>5.1</t>
  </si>
  <si>
    <t>Projektbezeichnung R5:</t>
  </si>
  <si>
    <t>E76</t>
  </si>
  <si>
    <t>5.2</t>
  </si>
  <si>
    <t>Ort der Ausführung R5:</t>
  </si>
  <si>
    <t>E77</t>
  </si>
  <si>
    <t>5.3</t>
  </si>
  <si>
    <t>Vertragsverhältnis R5:</t>
  </si>
  <si>
    <t>E78</t>
  </si>
  <si>
    <t>5.4</t>
  </si>
  <si>
    <t>Auftraggeber (AG) R5:</t>
  </si>
  <si>
    <t>E79</t>
  </si>
  <si>
    <t>5.5</t>
  </si>
  <si>
    <t>Ansprechpartner des AG R5:</t>
  </si>
  <si>
    <t>E80</t>
  </si>
  <si>
    <t>5.5.1</t>
  </si>
  <si>
    <t>Telefon R5:</t>
  </si>
  <si>
    <t>E81</t>
  </si>
  <si>
    <t>5.5.2</t>
  </si>
  <si>
    <t>E-Mail R5:</t>
  </si>
  <si>
    <t>E82</t>
  </si>
  <si>
    <t>5.6</t>
  </si>
  <si>
    <t>Ausführungszeitraum R5:</t>
  </si>
  <si>
    <t>E83</t>
  </si>
  <si>
    <t>5.7</t>
  </si>
  <si>
    <t>Auftragssumme R5:</t>
  </si>
  <si>
    <t>E84</t>
  </si>
  <si>
    <t>5.8</t>
  </si>
  <si>
    <t>durchschn. Zahl AN R5:</t>
  </si>
  <si>
    <t>E85</t>
  </si>
  <si>
    <t>5.9</t>
  </si>
  <si>
    <t>Beschreibung Leistungsumfang R5:</t>
  </si>
  <si>
    <t>B88</t>
  </si>
  <si>
    <t>5.10</t>
  </si>
  <si>
    <t>Beschreibung besondere Anf. R5:</t>
  </si>
  <si>
    <t>B90</t>
  </si>
  <si>
    <t>Personelle Ausstattung</t>
  </si>
  <si>
    <t>f729a1b4d817400e80b9e927cde03134</t>
  </si>
  <si>
    <t>Anzahl Arbeitskräfte letztes Jahr:</t>
  </si>
  <si>
    <t>E6</t>
  </si>
  <si>
    <t>Anzahl Arbeitskräfte vorletztes Jahr:</t>
  </si>
  <si>
    <t>Anzahl Arbeitskräfte vorvorletztes Jahr:</t>
  </si>
  <si>
    <t>Anzahl Leitungspersonal letztes Jahr:</t>
  </si>
  <si>
    <t>Anzahl Leitungspersonal vorletztes Jahr:</t>
  </si>
  <si>
    <t>6</t>
  </si>
  <si>
    <t>Anzahl Leitungspersonal vorvorletztes Jahr:</t>
  </si>
  <si>
    <t>Auftragsspezifische Erklaerungen und Nachweise</t>
  </si>
  <si>
    <t>48126736b3c54948995a0c0046f79be5</t>
  </si>
  <si>
    <t>Auftragsspezifische Erklärungen und Nachweise</t>
  </si>
  <si>
    <t>Eignungsleihe von anderen Unternehmen</t>
  </si>
  <si>
    <t>678c0b71ce6f433dac5e710e2979573f</t>
  </si>
  <si>
    <t>Werden zum Nachweis der Fachkunde und Leistungsfähigkeit (Eignung) die Kapazitäten anderer Unternehmen in Anspruch genommen?</t>
  </si>
  <si>
    <t>E3</t>
  </si>
  <si>
    <t>Wenn Ja, für die wirtschaftliche u. finanzielle Leistungsfähigkeit</t>
  </si>
  <si>
    <t>Wenn Ja, für die technische u. berufliche Leistungsfähigkeit</t>
  </si>
  <si>
    <t>Benennen Sie nachfolgend die Unternehmen derer Kapazitäten sie sich für eine Eignungsleihe bedienen</t>
  </si>
  <si>
    <t>C9</t>
  </si>
  <si>
    <t>bitte w&amp;auml;hlen</t>
  </si>
  <si>
    <t>bitte_waehlen</t>
  </si>
  <si>
    <t>Register</t>
  </si>
  <si>
    <t>Angebotsspiegel!</t>
  </si>
  <si>
    <t>Spalte</t>
  </si>
  <si>
    <t>E</t>
  </si>
  <si>
    <t>G</t>
  </si>
  <si>
    <t>I</t>
  </si>
  <si>
    <t>K</t>
  </si>
  <si>
    <t>M</t>
  </si>
  <si>
    <t>Zeile Anbieter</t>
  </si>
  <si>
    <t>Mittlerer Umsatz</t>
  </si>
  <si>
    <t>Mittlerer Umsatzanteil</t>
  </si>
  <si>
    <t>Umsatzanteile  letztes GJ</t>
  </si>
  <si>
    <t>Umsatzanteile vorletztes GJ</t>
  </si>
  <si>
    <t>Testformel</t>
  </si>
  <si>
    <t>Wertung Umsätze</t>
  </si>
  <si>
    <t>von</t>
  </si>
  <si>
    <t>Obergrenze</t>
  </si>
  <si>
    <t>Punkte</t>
  </si>
  <si>
    <t>Geschätzter Auftragswert pro Los</t>
  </si>
  <si>
    <t>Verhältnis zu Auftragswert:</t>
  </si>
  <si>
    <t>5 (wenn &lt; 10%)</t>
  </si>
  <si>
    <t>4 (wenn &gt;= 10% und &lt; 30%)</t>
  </si>
  <si>
    <t>3 (wenn &gt;=30% und &lt;50%)</t>
  </si>
  <si>
    <t>2 (wenn&gt;=50% und &lt; 70%)</t>
  </si>
  <si>
    <t>1 (wenn &gt;= 70% und &lt; 90%</t>
  </si>
  <si>
    <t>0 (wenn&gt;=90%)</t>
  </si>
  <si>
    <t>Ergebnis Umsatz</t>
  </si>
  <si>
    <t>Relevanter Umsatz</t>
  </si>
  <si>
    <t>Anteile ggü. Auftragswert</t>
  </si>
  <si>
    <t>Punktwerte relevanter Umsatz</t>
  </si>
  <si>
    <t>4 (wenn &gt;= 10% und &lt; 20%)</t>
  </si>
  <si>
    <t>3 (wenn &gt;=20% und &lt;50%)</t>
  </si>
  <si>
    <t>Ergebnis relevanter Umsatz</t>
  </si>
  <si>
    <t>Gesamt:</t>
  </si>
  <si>
    <t>Anbieter</t>
  </si>
  <si>
    <t>Todos vor Verteilung</t>
  </si>
  <si>
    <t>- Kriterien ausdefinieren</t>
  </si>
  <si>
    <t>- Nicht zu bewertende Referenzen schwärzen</t>
  </si>
  <si>
    <t>- Umsatzwerte und Mitarbeiterzahlen abstimmen</t>
  </si>
  <si>
    <t>Punktabzug bei Nichterfüllung</t>
  </si>
  <si>
    <t>Bewertungskriterien (gem VANF Referenzanforderungen und Leistungsumfang)</t>
  </si>
  <si>
    <t>Mindestkriterien</t>
  </si>
  <si>
    <t>Wenn erfüllt mit 1 werten, wenn nicht mit 0 bewerten.</t>
  </si>
  <si>
    <t>Bewerber</t>
  </si>
  <si>
    <t>Es muss ein Deutschsprachiger Support zugesichert werden.</t>
  </si>
  <si>
    <t>Anzahl der Referenzen: Mindestens eine (1) Referenzen über vergleichbare Leistungen im  laufenden Betrieb einer aktiven Netzinfrastruktur  inkl. Incident-Bearbeitung und Ticketprozessen.</t>
  </si>
  <si>
    <t>Ergebnis</t>
  </si>
  <si>
    <t>Referenz 1</t>
  </si>
  <si>
    <t>Referenz 2</t>
  </si>
  <si>
    <t>Referenz 3</t>
  </si>
  <si>
    <t>Gewertete Referenzen</t>
  </si>
  <si>
    <t>Anzahl Referenzen Mindestkriterien erfüllt</t>
  </si>
  <si>
    <t>Die Referenz beschreibt ein klares Rollen- und Eskalationsmodell (z. B. Service Lead / SPOC) (1 Punkt)</t>
  </si>
  <si>
    <t>Übereinstimmung der Referenz mit dem ausgeschriebenen Leistungsumfang ( Monitoring, Incident-Management). (1 Punkt)</t>
  </si>
  <si>
    <t>Anzahl der Standorte/Geräte, Heterogenität der Infrastruktur, Skalierungsanforderungen (2 Punkte)</t>
  </si>
  <si>
    <t>Klar definierte Reaktions- und Wiederherstellungszeiten sowie Eskalationsprozessen (2 Punkte)</t>
  </si>
  <si>
    <t>Betrieb von Netzen inkl. VLAN-Segmentierung und Sicherheitsanforderungen (2 Punkte)</t>
  </si>
  <si>
    <t>Maximal erreichbare Punkte</t>
  </si>
  <si>
    <t>Wertungspunkte Referenzen - Gesamt</t>
  </si>
  <si>
    <t>Zusatzpunkte</t>
  </si>
  <si>
    <t>Maximal erreichbare Wertungspunkte</t>
  </si>
  <si>
    <t>Erreichungsgrad</t>
  </si>
  <si>
    <t>Wertung normiert auf 5 Punkte</t>
  </si>
  <si>
    <t>Ergebnis Teilnahmewettbewerb (FB_EK400)</t>
  </si>
  <si>
    <t>Gesamtergergebnis für FB_EK400 (Technische Leistungsfähigkeit)</t>
  </si>
  <si>
    <t>sheetsToImport</t>
  </si>
  <si>
    <t>configuration key</t>
  </si>
  <si>
    <t>configuration value</t>
  </si>
  <si>
    <t>comparisonVariable</t>
  </si>
  <si>
    <t>TOTALTOTAL,TOTAL,PRICEINCL,PRICE,PRICEEXCL,PRICEEXW,PRICEDDP</t>
  </si>
  <si>
    <t>expandContentColumns</t>
  </si>
  <si>
    <t>true</t>
  </si>
  <si>
    <t>expandQuoteColumns</t>
  </si>
  <si>
    <t>expandRowsLevelUpTo</t>
  </si>
  <si>
    <t>quickAnnotations</t>
  </si>
  <si>
    <t>showCalculatedValues</t>
  </si>
  <si>
    <t>false</t>
  </si>
  <si>
    <t>showRelativeDifferenceToBest</t>
  </si>
  <si>
    <t>unitsInHeader</t>
  </si>
  <si>
    <t>Partnerstatus bei Actelis (1Punkt)</t>
  </si>
  <si>
    <t>Reporting, strukturierte Transition in den Regelbetrieb. (2 Punkte)</t>
  </si>
  <si>
    <t>Gültiges ISO9001 oder ISO27001 liegt vor</t>
  </si>
  <si>
    <t>Mindestens eine (1) Referenz über vergleichbare Leistungen im  laufenden Betrieb einer aktiven Netzinfrastruktur  inkl. Incident-Bearbeitung und Ticketprozessen.</t>
  </si>
  <si>
    <t xml:space="preserve">Mindestens eine (1) Referenz betreffen SHDSL-, xDSL- oder vergleichbare kupferbasierte Zugangsnetze bzw. Ethernet-Transportnetze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</si>
</sst>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3" formatCode="_-* #,##0.00_-;\-* #,##0.00_-;_-* &quot;-&quot;??_-;_-@_-"/>
    <numFmt numFmtId="164" formatCode="_-* #,##0.00\ [$€-407]_-;\-* #,##0.00\ [$€-407]_-;_-* &quot;-&quot;??\ [$€-407]_-;_-@_-"/>
    <numFmt numFmtId="165" formatCode="_-* #,##0\ _€_-;\-* #,##0\ _€_-;_-* &quot;-&quot;??\ _€_-;_-@_-"/>
    <numFmt numFmtId="166" formatCode="_-* #,##0_-;\-* #,##0_-;_-* &quot;-&quot;??_-;_-@_-"/>
    <numFmt numFmtId="167" formatCode="_-* #,##0.00\ _€_-;\-* #,##0.00\ _€_-;_-* &quot;-&quot;?\ _€_-;_-@_-"/>
    <numFmt numFmtId="168" formatCode="_-* #,##0.0\ _€_-;\-* #,##0.0\ _€_-;_-* &quot;-&quot;??\ _€_-;_-@_-"/>
    <numFmt numFmtId="169" formatCode="_-* #,##0.00\ _€_-;\-* #,##0.00\ _€_-;_-* &quot;-&quot;??\ _€_-;_-@_-"/>
    <numFmt numFmtId="170" formatCode="#,##0.00\ [$EUR]"/>
  </numFmts>
  <fonts count="18" x14ac:knownFonts="1">
    <font>
      <sz val="11"/>
      <color indexed="8"/>
      <name val="Calibri"/>
      <family val="2"/>
      <scheme val="minor"/>
    </font>
    <font>
      <sz val="11"/>
      <color indexed="8"/>
      <name val="Calibri"/>
      <family val="2"/>
      <scheme val="minor"/>
    </font>
    <font>
      <b/>
      <sz val="11"/>
      <color indexed="8"/>
      <name val="Calibri"/>
      <family val="2"/>
      <scheme val="minor"/>
    </font>
    <font>
      <b/>
      <sz val="11"/>
      <name val="Calibri"/>
      <family val="2"/>
      <scheme val="minor"/>
    </font>
    <font>
      <b/>
      <sz val="16"/>
      <color indexed="8"/>
      <name val="Calibri"/>
      <family val="2"/>
      <scheme val="minor"/>
    </font>
    <font>
      <b/>
      <sz val="14"/>
      <color indexed="8"/>
      <name val="Calibri"/>
      <family val="2"/>
      <scheme val="minor"/>
    </font>
    <font>
      <b/>
      <sz val="18"/>
      <color indexed="8"/>
      <name val="Calibri"/>
      <family val="2"/>
      <scheme val="minor"/>
    </font>
    <font>
      <b/>
      <i/>
      <sz val="11"/>
      <color indexed="8"/>
      <name val="Calibri"/>
      <family val="2"/>
      <scheme val="minor"/>
    </font>
    <font>
      <sz val="8"/>
      <name val="Calibri"/>
      <family val="2"/>
      <scheme val="minor"/>
    </font>
    <font>
      <b/>
      <u/>
      <sz val="16"/>
      <color indexed="8"/>
      <name val="Calibri"/>
      <family val="2"/>
      <scheme val="minor"/>
    </font>
    <font>
      <sz val="11"/>
      <color rgb="FF000000"/>
      <name val="Arial"/>
      <family val="2"/>
    </font>
    <font>
      <b/>
      <sz val="12"/>
      <color rgb="FF000000"/>
      <name val="Arial"/>
      <family val="2"/>
    </font>
    <font>
      <sz val="12"/>
      <color rgb="FF000000"/>
      <name val="Arial"/>
      <family val="2"/>
    </font>
    <font>
      <b/>
      <sz val="11"/>
      <color rgb="FF000000"/>
      <name val="Arial"/>
      <family val="2"/>
    </font>
    <font>
      <sz val="11"/>
      <color rgb="FF000000"/>
      <name val="Calibri"/>
      <family val="2"/>
    </font>
    <font>
      <b/>
      <sz val="11"/>
      <color rgb="FF000000"/>
      <name val="Calibri"/>
      <family val="2"/>
    </font>
    <font>
      <sz val="11"/>
      <color rgb="FF000000"/>
      <name val="Calibri"/>
      <family val="2"/>
      <scheme val="minor"/>
    </font>
    <font>
      <sz val="11"/>
      <name val="Calibri"/>
      <family val="2"/>
      <scheme val="minor"/>
    </font>
  </fonts>
  <fills count="11">
    <fill>
      <patternFill patternType="none"/>
    </fill>
    <fill>
      <patternFill patternType="gray125"/>
    </fill>
    <fill>
      <patternFill patternType="solid">
        <fgColor rgb="FF99CCFF"/>
        <bgColor rgb="FF99CCFF"/>
      </patternFill>
    </fill>
    <fill>
      <patternFill patternType="none">
        <fgColor rgb="FFFFFFFF"/>
        <bgColor rgb="FFFFFFFF"/>
      </patternFill>
    </fill>
    <fill>
      <patternFill patternType="solid">
        <fgColor rgb="FFFFFFFF"/>
        <bgColor rgb="FFFFFFFF"/>
      </patternFill>
    </fill>
    <fill>
      <patternFill patternType="solid">
        <fgColor rgb="FFFFFF00"/>
        <bgColor indexed="64"/>
      </patternFill>
    </fill>
    <fill>
      <patternFill patternType="solid">
        <fgColor theme="0" tint="-0.14999847407452621"/>
        <bgColor indexed="64"/>
      </patternFill>
    </fill>
    <fill>
      <patternFill patternType="solid">
        <fgColor rgb="FFFFC000"/>
        <bgColor indexed="64"/>
      </patternFill>
    </fill>
    <fill>
      <patternFill patternType="solid">
        <fgColor rgb="FFFFC000"/>
        <bgColor rgb="FFFFFFFF"/>
      </patternFill>
    </fill>
    <fill>
      <patternFill patternType="solid">
        <fgColor theme="0" tint="-0.249977111117893"/>
        <bgColor rgb="FFFFFFFF"/>
      </patternFill>
    </fill>
    <fill>
      <patternFill patternType="solid">
        <fgColor theme="0" tint="-0.249977111117893"/>
        <bgColor indexed="64"/>
      </patternFill>
    </fill>
  </fills>
  <borders count="18">
    <border>
      <left/>
      <right/>
      <top/>
      <bottom/>
      <diagonal/>
    </border>
    <border>
      <left/>
      <right/>
      <top/>
      <bottom/>
      <diagonal/>
    </border>
    <border>
      <left/>
      <right/>
      <top/>
      <bottom style="thin">
        <color rgb="FF000000"/>
      </bottom>
      <diagonal/>
    </border>
    <border>
      <left style="thin">
        <color rgb="FF000000"/>
      </left>
      <right/>
      <top/>
      <bottom/>
      <diagonal/>
    </border>
    <border>
      <left/>
      <right style="thin">
        <color rgb="FFC0C0C0"/>
      </right>
      <top/>
      <bottom style="thin">
        <color rgb="FFC0C0C0"/>
      </bottom>
      <diagonal/>
    </border>
    <border>
      <left/>
      <right style="thin">
        <color rgb="FF000000"/>
      </right>
      <top/>
      <bottom style="thin">
        <color rgb="FFC0C0C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s>
  <cellStyleXfs count="4">
    <xf numFmtId="0" fontId="0" fillId="0" borderId="0"/>
    <xf numFmtId="0" fontId="1" fillId="3" borderId="1"/>
    <xf numFmtId="43" fontId="1" fillId="0" borderId="0" applyFont="0" applyFill="0" applyBorder="0" applyAlignment="0" applyProtection="0"/>
    <xf numFmtId="9" fontId="1" fillId="0" borderId="0" applyFont="0" applyFill="0" applyBorder="0" applyAlignment="0" applyProtection="0"/>
  </cellStyleXfs>
  <cellXfs count="116">
    <xf numFmtId="0" fontId="0" fillId="0" borderId="0" xfId="0"/>
    <xf numFmtId="0" fontId="2" fillId="3" borderId="1" xfId="1" applyFont="1"/>
    <xf numFmtId="0" fontId="1" fillId="3" borderId="1" xfId="1"/>
    <xf numFmtId="0" fontId="4" fillId="3" borderId="1" xfId="1" applyFont="1"/>
    <xf numFmtId="0" fontId="1" fillId="3" borderId="8" xfId="1" applyBorder="1"/>
    <xf numFmtId="165" fontId="1" fillId="6" borderId="8" xfId="1" applyNumberFormat="1" applyFill="1" applyBorder="1" applyAlignment="1">
      <alignment vertical="center"/>
    </xf>
    <xf numFmtId="165" fontId="1" fillId="3" borderId="8" xfId="1" applyNumberFormat="1" applyBorder="1" applyAlignment="1">
      <alignment horizontal="center" vertical="center"/>
    </xf>
    <xf numFmtId="0" fontId="2" fillId="5" borderId="1" xfId="1" applyFont="1" applyFill="1" applyAlignment="1">
      <alignment vertical="top" wrapText="1"/>
    </xf>
    <xf numFmtId="164" fontId="3" fillId="5" borderId="1" xfId="1" applyNumberFormat="1" applyFont="1" applyFill="1" applyAlignment="1">
      <alignment vertical="top" wrapText="1"/>
    </xf>
    <xf numFmtId="0" fontId="1" fillId="3" borderId="1" xfId="1" applyAlignment="1">
      <alignment vertical="top" wrapText="1"/>
    </xf>
    <xf numFmtId="0" fontId="2" fillId="7" borderId="1" xfId="1" applyFont="1" applyFill="1" applyAlignment="1">
      <alignment vertical="top" wrapText="1"/>
    </xf>
    <xf numFmtId="0" fontId="2" fillId="7" borderId="8" xfId="1" applyFont="1" applyFill="1" applyBorder="1"/>
    <xf numFmtId="9" fontId="1" fillId="7" borderId="8" xfId="1" applyNumberFormat="1" applyFill="1" applyBorder="1"/>
    <xf numFmtId="167" fontId="6" fillId="7" borderId="8" xfId="1" applyNumberFormat="1" applyFont="1" applyFill="1" applyBorder="1"/>
    <xf numFmtId="0" fontId="7" fillId="7" borderId="1" xfId="1" applyFont="1" applyFill="1"/>
    <xf numFmtId="0" fontId="7" fillId="7" borderId="1" xfId="1" quotePrefix="1" applyFont="1" applyFill="1"/>
    <xf numFmtId="0" fontId="5" fillId="7" borderId="8" xfId="1" applyFont="1" applyFill="1" applyBorder="1"/>
    <xf numFmtId="0" fontId="5" fillId="3" borderId="8" xfId="1" applyFont="1" applyBorder="1"/>
    <xf numFmtId="0" fontId="1" fillId="7" borderId="8" xfId="1" applyFill="1" applyBorder="1"/>
    <xf numFmtId="165" fontId="2" fillId="7" borderId="8" xfId="1" applyNumberFormat="1" applyFont="1" applyFill="1" applyBorder="1" applyAlignment="1">
      <alignment horizontal="center"/>
    </xf>
    <xf numFmtId="164" fontId="1" fillId="6" borderId="8" xfId="1" applyNumberFormat="1" applyFill="1" applyBorder="1" applyAlignment="1">
      <alignment vertical="center" wrapText="1"/>
    </xf>
    <xf numFmtId="0" fontId="1" fillId="0" borderId="1" xfId="1" applyFill="1"/>
    <xf numFmtId="0" fontId="5" fillId="6" borderId="8" xfId="1" applyFont="1" applyFill="1" applyBorder="1"/>
    <xf numFmtId="165" fontId="2" fillId="6" borderId="8" xfId="1" applyNumberFormat="1" applyFont="1" applyFill="1" applyBorder="1" applyAlignment="1">
      <alignment horizontal="center" vertical="center" wrapText="1" shrinkToFit="1"/>
    </xf>
    <xf numFmtId="0" fontId="2" fillId="3" borderId="8" xfId="1" applyFont="1" applyBorder="1"/>
    <xf numFmtId="166" fontId="2" fillId="3" borderId="8" xfId="2" applyNumberFormat="1" applyFont="1" applyFill="1" applyBorder="1" applyAlignment="1">
      <alignment vertical="center"/>
    </xf>
    <xf numFmtId="0" fontId="1" fillId="8" borderId="8" xfId="1" applyFill="1" applyBorder="1"/>
    <xf numFmtId="165" fontId="1" fillId="7" borderId="8" xfId="1" applyNumberFormat="1" applyFill="1" applyBorder="1" applyAlignment="1">
      <alignment vertical="center"/>
    </xf>
    <xf numFmtId="0" fontId="1" fillId="3" borderId="8" xfId="1" applyBorder="1" applyAlignment="1">
      <alignment horizontal="left" indent="5"/>
    </xf>
    <xf numFmtId="165" fontId="2" fillId="6" borderId="8" xfId="1" applyNumberFormat="1" applyFont="1" applyFill="1" applyBorder="1" applyAlignment="1">
      <alignment vertical="center"/>
    </xf>
    <xf numFmtId="165" fontId="1" fillId="8" borderId="8" xfId="1" applyNumberFormat="1" applyFill="1" applyBorder="1"/>
    <xf numFmtId="9" fontId="2" fillId="7" borderId="8" xfId="3" applyFont="1" applyFill="1" applyBorder="1" applyAlignment="1">
      <alignment vertical="center"/>
    </xf>
    <xf numFmtId="165" fontId="1" fillId="3" borderId="8" xfId="1" applyNumberFormat="1" applyBorder="1" applyAlignment="1">
      <alignment vertical="center"/>
    </xf>
    <xf numFmtId="165" fontId="5" fillId="3" borderId="8" xfId="1" applyNumberFormat="1" applyFont="1" applyBorder="1" applyAlignment="1">
      <alignment horizontal="center"/>
    </xf>
    <xf numFmtId="165" fontId="1" fillId="3" borderId="8" xfId="1" applyNumberFormat="1" applyBorder="1" applyAlignment="1">
      <alignment wrapText="1"/>
    </xf>
    <xf numFmtId="165" fontId="2" fillId="6" borderId="10" xfId="1" applyNumberFormat="1" applyFont="1" applyFill="1" applyBorder="1" applyAlignment="1">
      <alignment horizontal="center" vertical="center" wrapText="1" shrinkToFit="1"/>
    </xf>
    <xf numFmtId="0" fontId="2" fillId="8" borderId="8" xfId="1" applyFont="1" applyFill="1" applyBorder="1"/>
    <xf numFmtId="165" fontId="2" fillId="7" borderId="8" xfId="1" applyNumberFormat="1" applyFont="1" applyFill="1" applyBorder="1" applyAlignment="1">
      <alignment vertical="center"/>
    </xf>
    <xf numFmtId="0" fontId="1" fillId="9" borderId="1" xfId="1" applyFill="1"/>
    <xf numFmtId="0" fontId="1" fillId="9" borderId="8" xfId="1" applyFill="1" applyBorder="1"/>
    <xf numFmtId="165" fontId="2" fillId="10" borderId="8" xfId="1" applyNumberFormat="1" applyFont="1" applyFill="1" applyBorder="1" applyAlignment="1">
      <alignment horizontal="center" vertical="center" wrapText="1" shrinkToFit="1"/>
    </xf>
    <xf numFmtId="0" fontId="2" fillId="9" borderId="8" xfId="1" applyFont="1" applyFill="1" applyBorder="1"/>
    <xf numFmtId="165" fontId="2" fillId="10" borderId="8" xfId="1" applyNumberFormat="1" applyFont="1" applyFill="1" applyBorder="1" applyAlignment="1">
      <alignment vertical="center"/>
    </xf>
    <xf numFmtId="165" fontId="1" fillId="10" borderId="8" xfId="1" applyNumberFormat="1" applyFill="1" applyBorder="1" applyAlignment="1">
      <alignment vertical="center"/>
    </xf>
    <xf numFmtId="165" fontId="2" fillId="8" borderId="8" xfId="1" applyNumberFormat="1" applyFont="1" applyFill="1" applyBorder="1"/>
    <xf numFmtId="168" fontId="2" fillId="7" borderId="8" xfId="1" applyNumberFormat="1" applyFont="1" applyFill="1" applyBorder="1" applyAlignment="1">
      <alignment vertical="center"/>
    </xf>
    <xf numFmtId="0" fontId="5" fillId="3" borderId="11" xfId="1" applyFont="1" applyBorder="1"/>
    <xf numFmtId="0" fontId="5" fillId="3" borderId="12" xfId="1" applyFont="1" applyBorder="1"/>
    <xf numFmtId="0" fontId="5" fillId="3" borderId="13" xfId="1" applyFont="1" applyBorder="1"/>
    <xf numFmtId="0" fontId="1" fillId="3" borderId="13" xfId="1" applyBorder="1" applyAlignment="1">
      <alignment wrapText="1"/>
    </xf>
    <xf numFmtId="0" fontId="1" fillId="7" borderId="13" xfId="1" applyFill="1" applyBorder="1"/>
    <xf numFmtId="0" fontId="1" fillId="3" borderId="14" xfId="1" applyBorder="1"/>
    <xf numFmtId="0" fontId="1" fillId="3" borderId="15" xfId="1" applyBorder="1"/>
    <xf numFmtId="0" fontId="1" fillId="3" borderId="9" xfId="1" applyBorder="1"/>
    <xf numFmtId="164" fontId="1" fillId="3" borderId="9" xfId="1" applyNumberFormat="1" applyBorder="1" applyAlignment="1">
      <alignment vertical="center" wrapText="1"/>
    </xf>
    <xf numFmtId="0" fontId="1" fillId="3" borderId="10" xfId="1" applyBorder="1"/>
    <xf numFmtId="0" fontId="5" fillId="6" borderId="11" xfId="1" applyFont="1" applyFill="1" applyBorder="1"/>
    <xf numFmtId="0" fontId="5" fillId="6" borderId="12" xfId="1" applyFont="1" applyFill="1" applyBorder="1"/>
    <xf numFmtId="165" fontId="2" fillId="6" borderId="12" xfId="1" applyNumberFormat="1" applyFont="1" applyFill="1" applyBorder="1" applyAlignment="1">
      <alignment horizontal="center" vertical="center" wrapText="1" shrinkToFit="1"/>
    </xf>
    <xf numFmtId="0" fontId="2" fillId="3" borderId="13" xfId="1" applyFont="1" applyBorder="1"/>
    <xf numFmtId="165" fontId="1" fillId="3" borderId="13" xfId="1" applyNumberFormat="1" applyBorder="1" applyAlignment="1">
      <alignment horizontal="left" wrapText="1" indent="2"/>
    </xf>
    <xf numFmtId="0" fontId="1" fillId="8" borderId="15" xfId="1" applyFill="1" applyBorder="1"/>
    <xf numFmtId="165" fontId="1" fillId="7" borderId="15" xfId="1" applyNumberFormat="1" applyFill="1" applyBorder="1" applyAlignment="1">
      <alignment vertical="center"/>
    </xf>
    <xf numFmtId="164" fontId="1" fillId="3" borderId="1" xfId="1" applyNumberFormat="1"/>
    <xf numFmtId="10" fontId="1" fillId="3" borderId="1" xfId="1" applyNumberFormat="1"/>
    <xf numFmtId="165" fontId="1" fillId="3" borderId="1" xfId="1" applyNumberFormat="1" applyAlignment="1">
      <alignment vertical="center"/>
    </xf>
    <xf numFmtId="0" fontId="1" fillId="5" borderId="1" xfId="1" applyFill="1"/>
    <xf numFmtId="165" fontId="2" fillId="5" borderId="1" xfId="1" applyNumberFormat="1" applyFont="1" applyFill="1"/>
    <xf numFmtId="10" fontId="2" fillId="3" borderId="1" xfId="1" applyNumberFormat="1" applyFont="1"/>
    <xf numFmtId="0" fontId="1" fillId="3" borderId="1" xfId="1" applyAlignment="1">
      <alignment horizontal="right"/>
    </xf>
    <xf numFmtId="169" fontId="2" fillId="5" borderId="1" xfId="1" applyNumberFormat="1" applyFont="1" applyFill="1"/>
    <xf numFmtId="169" fontId="1" fillId="3" borderId="1" xfId="1" applyNumberFormat="1"/>
    <xf numFmtId="0" fontId="9" fillId="5" borderId="1" xfId="1" applyFont="1" applyFill="1" applyAlignment="1">
      <alignment horizontal="right"/>
    </xf>
    <xf numFmtId="169" fontId="9" fillId="5" borderId="1" xfId="1" applyNumberFormat="1" applyFont="1" applyFill="1"/>
    <xf numFmtId="165" fontId="2" fillId="3" borderId="8" xfId="1" applyNumberFormat="1" applyFont="1" applyBorder="1"/>
    <xf numFmtId="1" fontId="14" fillId="3" borderId="1" xfId="1" applyNumberFormat="1" applyFont="1" applyAlignment="1">
      <alignment horizontal="left" vertical="justify"/>
    </xf>
    <xf numFmtId="22" fontId="14" fillId="3" borderId="1" xfId="1" applyNumberFormat="1" applyFont="1" applyAlignment="1">
      <alignment horizontal="left" vertical="justify"/>
    </xf>
    <xf numFmtId="0" fontId="14" fillId="3" borderId="3" xfId="1" applyFont="1" applyBorder="1" applyAlignment="1">
      <alignment vertical="justify"/>
    </xf>
    <xf numFmtId="0" fontId="13" fillId="3" borderId="6" xfId="1" applyFont="1" applyBorder="1" applyAlignment="1">
      <alignment vertical="top"/>
    </xf>
    <xf numFmtId="0" fontId="13" fillId="3" borderId="7" xfId="1" applyFont="1" applyBorder="1" applyAlignment="1">
      <alignment vertical="top"/>
    </xf>
    <xf numFmtId="0" fontId="14" fillId="4" borderId="4" xfId="1" applyFont="1" applyFill="1" applyBorder="1" applyAlignment="1">
      <alignment vertical="justify"/>
    </xf>
    <xf numFmtId="0" fontId="14" fillId="4" borderId="5" xfId="1" applyFont="1" applyFill="1" applyBorder="1" applyAlignment="1">
      <alignment vertical="justify"/>
    </xf>
    <xf numFmtId="4" fontId="14" fillId="4" borderId="5" xfId="1" applyNumberFormat="1" applyFont="1" applyFill="1" applyBorder="1" applyAlignment="1">
      <alignment vertical="justify"/>
    </xf>
    <xf numFmtId="4" fontId="14" fillId="4" borderId="4" xfId="1" applyNumberFormat="1" applyFont="1" applyFill="1" applyBorder="1" applyAlignment="1">
      <alignment vertical="justify"/>
    </xf>
    <xf numFmtId="170" fontId="14" fillId="4" borderId="5" xfId="1" applyNumberFormat="1" applyFont="1" applyFill="1" applyBorder="1" applyAlignment="1">
      <alignment vertical="justify"/>
    </xf>
    <xf numFmtId="170" fontId="14" fillId="4" borderId="4" xfId="1" applyNumberFormat="1" applyFont="1" applyFill="1" applyBorder="1" applyAlignment="1">
      <alignment vertical="justify"/>
    </xf>
    <xf numFmtId="4" fontId="14" fillId="4" borderId="4" xfId="1" applyNumberFormat="1" applyFont="1" applyFill="1" applyBorder="1" applyAlignment="1">
      <alignment vertical="justify" wrapText="1"/>
    </xf>
    <xf numFmtId="0" fontId="1" fillId="8" borderId="8" xfId="1" applyFill="1" applyBorder="1" applyAlignment="1">
      <alignment horizontal="left" wrapText="1" indent="2"/>
    </xf>
    <xf numFmtId="0" fontId="10" fillId="2" borderId="7" xfId="1" applyFont="1" applyFill="1" applyBorder="1" applyAlignment="1">
      <alignment horizontal="left" vertical="center" indent="1"/>
    </xf>
    <xf numFmtId="0" fontId="13" fillId="3" borderId="1" xfId="1" applyFont="1" applyAlignment="1">
      <alignment vertical="top"/>
    </xf>
    <xf numFmtId="4" fontId="14" fillId="4" borderId="5" xfId="1" applyNumberFormat="1" applyFont="1" applyFill="1" applyBorder="1" applyAlignment="1">
      <alignment vertical="justify" wrapText="1"/>
    </xf>
    <xf numFmtId="9" fontId="1" fillId="3" borderId="1" xfId="3" applyFill="1" applyBorder="1"/>
    <xf numFmtId="2" fontId="1" fillId="3" borderId="1" xfId="1" applyNumberFormat="1"/>
    <xf numFmtId="0" fontId="1" fillId="3" borderId="8" xfId="1" applyBorder="1" applyAlignment="1">
      <alignment wrapText="1"/>
    </xf>
    <xf numFmtId="0" fontId="1" fillId="3" borderId="1" xfId="1" applyAlignment="1">
      <alignment wrapText="1"/>
    </xf>
    <xf numFmtId="10" fontId="1" fillId="3" borderId="8" xfId="1" applyNumberFormat="1" applyBorder="1" applyAlignment="1">
      <alignment wrapText="1"/>
    </xf>
    <xf numFmtId="0" fontId="1" fillId="3" borderId="1" xfId="1" applyAlignment="1">
      <alignment horizontal="center" vertical="center"/>
    </xf>
    <xf numFmtId="0" fontId="16" fillId="3" borderId="13" xfId="1" applyFont="1" applyBorder="1" applyAlignment="1">
      <alignment wrapText="1"/>
    </xf>
    <xf numFmtId="165" fontId="1" fillId="3" borderId="1" xfId="1" applyNumberFormat="1"/>
    <xf numFmtId="0" fontId="17" fillId="3" borderId="13" xfId="1" applyFont="1" applyBorder="1" applyAlignment="1">
      <alignment wrapText="1"/>
    </xf>
    <xf numFmtId="0" fontId="16" fillId="3" borderId="13" xfId="1" applyFont="1" applyBorder="1" applyAlignment="1">
      <alignment vertical="top" wrapText="1"/>
    </xf>
    <xf numFmtId="0" fontId="1" fillId="3" borderId="1" xfId="1" applyAlignment="1">
      <alignment horizontal="center" vertical="center" wrapText="1"/>
    </xf>
    <xf numFmtId="0" fontId="1" fillId="8" borderId="13" xfId="1" applyFill="1" applyBorder="1" applyAlignment="1">
      <alignment horizontal="center" vertical="center"/>
    </xf>
    <xf numFmtId="0" fontId="1" fillId="8" borderId="14" xfId="1" applyFill="1" applyBorder="1" applyAlignment="1">
      <alignment horizontal="center" vertical="center"/>
    </xf>
    <xf numFmtId="165" fontId="5" fillId="3" borderId="16" xfId="1" applyNumberFormat="1" applyFont="1" applyBorder="1" applyAlignment="1">
      <alignment horizontal="center"/>
    </xf>
    <xf numFmtId="165" fontId="5" fillId="3" borderId="17" xfId="1" applyNumberFormat="1" applyFont="1" applyBorder="1" applyAlignment="1">
      <alignment horizontal="center"/>
    </xf>
    <xf numFmtId="0" fontId="14" fillId="3" borderId="1" xfId="1" applyFont="1" applyAlignment="1">
      <alignment vertical="justify" wrapText="1"/>
    </xf>
    <xf numFmtId="0" fontId="1" fillId="3" borderId="1" xfId="1"/>
    <xf numFmtId="0" fontId="11" fillId="3" borderId="7" xfId="1" applyFont="1" applyBorder="1" applyAlignment="1">
      <alignment horizontal="center" vertical="center"/>
    </xf>
    <xf numFmtId="0" fontId="12" fillId="3" borderId="7" xfId="1" applyFont="1" applyBorder="1" applyAlignment="1">
      <alignment horizontal="center" vertical="center"/>
    </xf>
    <xf numFmtId="0" fontId="10" fillId="2" borderId="7" xfId="1" applyFont="1" applyFill="1" applyBorder="1" applyAlignment="1">
      <alignment horizontal="left" vertical="center" indent="1"/>
    </xf>
    <xf numFmtId="0" fontId="13" fillId="3" borderId="3" xfId="1" applyFont="1" applyBorder="1" applyAlignment="1">
      <alignment horizontal="center" vertical="top"/>
    </xf>
    <xf numFmtId="14" fontId="13" fillId="3" borderId="3" xfId="1" applyNumberFormat="1" applyFont="1" applyBorder="1" applyAlignment="1">
      <alignment horizontal="center" vertical="top"/>
    </xf>
    <xf numFmtId="0" fontId="13" fillId="3" borderId="1" xfId="1" applyFont="1" applyAlignment="1">
      <alignment vertical="top"/>
    </xf>
    <xf numFmtId="0" fontId="13" fillId="3" borderId="2" xfId="1" applyFont="1" applyBorder="1" applyAlignment="1">
      <alignment vertical="top"/>
    </xf>
    <xf numFmtId="166" fontId="1" fillId="3" borderId="1" xfId="2" applyNumberFormat="1" applyFill="1" applyBorder="1" applyAlignment="1">
      <alignment horizontal="center" vertical="center"/>
    </xf>
  </cellXfs>
  <cellStyles count="4">
    <cellStyle name="Komma" xfId="2" builtinId="3"/>
    <cellStyle name="Prozent" xfId="3" builtinId="5"/>
    <cellStyle name="Standard" xfId="0" builtinId="0"/>
    <cellStyle name="Standard 2" xfId="1" xr:uid="{121378FE-CFDB-4467-9A31-1ABDCBC5E2D6}"/>
  </cellStyles>
  <dxfs count="5">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1" defaultTableStyle="TableStyleMedium2" defaultPivotStyle="PivotStyleLight16">
    <tableStyle name="Invisible" pivot="0" table="0" count="0" xr9:uid="{6AACE77C-982F-4802-9FAE-4362F9730CDC}"/>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person displayName="Vogler.Michael IB-NE-SI" id="{06E7855A-6E77-4EAE-B7B6-FFF77CAE4778}" userId="S::Vogler.Michael@swm.de::954e120d-ce19-48cd-ba9b-d0853eb4397e" providerId="AD"/>
</personList>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30" dT="2025-10-14T20:07:07.41" personId="{06E7855A-6E77-4EAE-B7B6-FFF77CAE4778}" id="{63952515-0F0C-46F2-973E-1F05880F1B9E}">
    <text>Checkpoint Level ist nur Professional, die ist kleiner als Premier</text>
  </threadedComment>
</ThreadedComment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708E5-0D98-42DF-8902-7997B96E35BB}">
  <sheetPr>
    <outlinePr showOutlineSymbols="0"/>
    <pageSetUpPr autoPageBreaks="0"/>
  </sheetPr>
  <dimension ref="A2:D54"/>
  <sheetViews>
    <sheetView workbookViewId="0">
      <selection activeCell="D57" sqref="D57"/>
    </sheetView>
  </sheetViews>
  <sheetFormatPr baseColWidth="10" defaultColWidth="9.140625" defaultRowHeight="15" x14ac:dyDescent="0.25"/>
  <cols>
    <col min="1" max="1" width="20" style="2" customWidth="1"/>
    <col min="2" max="2" width="30" style="2" customWidth="1"/>
    <col min="3" max="3" width="20" style="2" customWidth="1"/>
    <col min="4" max="4" width="30" style="2" customWidth="1"/>
    <col min="5" max="16384" width="9.140625" style="2"/>
  </cols>
  <sheetData>
    <row r="2" spans="1:4" x14ac:dyDescent="0.25">
      <c r="A2" s="88" t="s">
        <v>0</v>
      </c>
      <c r="B2" s="88"/>
      <c r="C2" s="88"/>
      <c r="D2" s="88"/>
    </row>
    <row r="3" spans="1:4" ht="20.100000000000001" customHeight="1" x14ac:dyDescent="0.25">
      <c r="A3" s="108" t="s">
        <v>0</v>
      </c>
      <c r="B3" s="108"/>
      <c r="C3" s="108"/>
      <c r="D3" s="108"/>
    </row>
    <row r="4" spans="1:4" ht="20.100000000000001" customHeight="1" x14ac:dyDescent="0.25">
      <c r="A4" s="109"/>
      <c r="B4" s="109"/>
      <c r="C4" s="109"/>
      <c r="D4" s="109"/>
    </row>
    <row r="7" spans="1:4" x14ac:dyDescent="0.25">
      <c r="A7" s="110" t="s">
        <v>0</v>
      </c>
      <c r="B7" s="110"/>
      <c r="C7" s="110"/>
      <c r="D7" s="110"/>
    </row>
    <row r="8" spans="1:4" x14ac:dyDescent="0.25">
      <c r="A8" s="89" t="s">
        <v>1</v>
      </c>
      <c r="C8" s="89" t="s">
        <v>2</v>
      </c>
    </row>
    <row r="9" spans="1:4" x14ac:dyDescent="0.25">
      <c r="A9" s="89" t="s">
        <v>3</v>
      </c>
      <c r="C9" s="89" t="s">
        <v>4</v>
      </c>
    </row>
    <row r="10" spans="1:4" x14ac:dyDescent="0.25">
      <c r="A10" s="89" t="s">
        <v>5</v>
      </c>
      <c r="B10" s="75"/>
    </row>
    <row r="11" spans="1:4" x14ac:dyDescent="0.25">
      <c r="A11" s="89" t="s">
        <v>6</v>
      </c>
      <c r="B11" s="75"/>
    </row>
    <row r="12" spans="1:4" x14ac:dyDescent="0.25">
      <c r="A12" s="89" t="s">
        <v>7</v>
      </c>
      <c r="B12" s="76"/>
      <c r="C12" s="89" t="s">
        <v>8</v>
      </c>
      <c r="D12" s="76"/>
    </row>
    <row r="13" spans="1:4" x14ac:dyDescent="0.25">
      <c r="A13" s="89" t="s">
        <v>9</v>
      </c>
      <c r="C13" s="89" t="s">
        <v>10</v>
      </c>
    </row>
    <row r="14" spans="1:4" x14ac:dyDescent="0.25">
      <c r="A14" s="89" t="s">
        <v>11</v>
      </c>
      <c r="B14" s="76"/>
      <c r="C14" s="89" t="s">
        <v>12</v>
      </c>
    </row>
    <row r="15" spans="1:4" x14ac:dyDescent="0.25">
      <c r="A15" s="89" t="s">
        <v>13</v>
      </c>
      <c r="C15" s="89" t="s">
        <v>14</v>
      </c>
    </row>
    <row r="16" spans="1:4" x14ac:dyDescent="0.25">
      <c r="A16" s="89" t="s">
        <v>15</v>
      </c>
      <c r="B16" s="76"/>
      <c r="C16" s="89" t="s">
        <v>16</v>
      </c>
    </row>
    <row r="17" spans="1:4" x14ac:dyDescent="0.25">
      <c r="A17" s="89" t="s">
        <v>17</v>
      </c>
      <c r="C17" s="89" t="s">
        <v>18</v>
      </c>
    </row>
    <row r="18" spans="1:4" x14ac:dyDescent="0.25">
      <c r="A18" s="89" t="s">
        <v>19</v>
      </c>
    </row>
    <row r="19" spans="1:4" x14ac:dyDescent="0.25">
      <c r="A19" s="89" t="s">
        <v>20</v>
      </c>
      <c r="B19" s="76"/>
    </row>
    <row r="20" spans="1:4" x14ac:dyDescent="0.25">
      <c r="A20" s="89" t="s">
        <v>21</v>
      </c>
      <c r="B20" s="76"/>
    </row>
    <row r="21" spans="1:4" x14ac:dyDescent="0.25">
      <c r="A21" s="89" t="s">
        <v>22</v>
      </c>
    </row>
    <row r="22" spans="1:4" x14ac:dyDescent="0.25">
      <c r="A22" s="89" t="s">
        <v>23</v>
      </c>
    </row>
    <row r="24" spans="1:4" x14ac:dyDescent="0.25">
      <c r="A24" s="89" t="s">
        <v>24</v>
      </c>
      <c r="B24" s="75"/>
      <c r="C24" s="89" t="s">
        <v>25</v>
      </c>
      <c r="D24" s="75"/>
    </row>
    <row r="25" spans="1:4" x14ac:dyDescent="0.25">
      <c r="A25" s="89" t="s">
        <v>26</v>
      </c>
      <c r="B25" s="75"/>
    </row>
    <row r="27" spans="1:4" x14ac:dyDescent="0.25">
      <c r="A27" s="110" t="s">
        <v>27</v>
      </c>
      <c r="B27" s="110"/>
      <c r="C27" s="110"/>
      <c r="D27" s="110"/>
    </row>
    <row r="28" spans="1:4" x14ac:dyDescent="0.25">
      <c r="A28" s="89" t="s">
        <v>5</v>
      </c>
      <c r="C28" s="89" t="s">
        <v>28</v>
      </c>
    </row>
    <row r="29" spans="1:4" x14ac:dyDescent="0.25">
      <c r="A29" s="89" t="s">
        <v>29</v>
      </c>
      <c r="C29" s="89" t="s">
        <v>30</v>
      </c>
    </row>
    <row r="30" spans="1:4" x14ac:dyDescent="0.25">
      <c r="A30" s="89" t="s">
        <v>31</v>
      </c>
      <c r="C30" s="89" t="s">
        <v>30</v>
      </c>
    </row>
    <row r="31" spans="1:4" x14ac:dyDescent="0.25">
      <c r="A31" s="89" t="s">
        <v>32</v>
      </c>
      <c r="C31" s="89" t="s">
        <v>30</v>
      </c>
    </row>
    <row r="32" spans="1:4" x14ac:dyDescent="0.25">
      <c r="A32" s="89" t="s">
        <v>33</v>
      </c>
    </row>
    <row r="34" spans="1:4" x14ac:dyDescent="0.25">
      <c r="A34" s="89" t="s">
        <v>5</v>
      </c>
      <c r="C34" s="89" t="s">
        <v>28</v>
      </c>
    </row>
    <row r="35" spans="1:4" x14ac:dyDescent="0.25">
      <c r="A35" s="89" t="s">
        <v>29</v>
      </c>
      <c r="C35" s="89" t="s">
        <v>30</v>
      </c>
    </row>
    <row r="36" spans="1:4" x14ac:dyDescent="0.25">
      <c r="A36" s="89" t="s">
        <v>31</v>
      </c>
      <c r="C36" s="89" t="s">
        <v>30</v>
      </c>
    </row>
    <row r="37" spans="1:4" x14ac:dyDescent="0.25">
      <c r="A37" s="89" t="s">
        <v>32</v>
      </c>
      <c r="C37" s="89" t="s">
        <v>30</v>
      </c>
      <c r="D37" s="2" t="s">
        <v>30</v>
      </c>
    </row>
    <row r="38" spans="1:4" x14ac:dyDescent="0.25">
      <c r="A38" s="89" t="s">
        <v>33</v>
      </c>
    </row>
    <row r="40" spans="1:4" x14ac:dyDescent="0.25">
      <c r="A40" s="110" t="s">
        <v>34</v>
      </c>
      <c r="B40" s="110"/>
      <c r="C40" s="110"/>
      <c r="D40" s="110"/>
    </row>
    <row r="41" spans="1:4" ht="409.6" customHeight="1" x14ac:dyDescent="0.25">
      <c r="A41" s="106" t="s">
        <v>35</v>
      </c>
      <c r="B41" s="107"/>
      <c r="C41" s="107"/>
      <c r="D41" s="107"/>
    </row>
    <row r="52" spans="1:2" hidden="1" x14ac:dyDescent="0.25">
      <c r="A52" s="2" t="s">
        <v>36</v>
      </c>
      <c r="B52" s="2" t="b">
        <v>1</v>
      </c>
    </row>
    <row r="53" spans="1:2" hidden="1" x14ac:dyDescent="0.25">
      <c r="A53" s="2" t="s">
        <v>37</v>
      </c>
      <c r="B53" s="2" t="b">
        <v>0</v>
      </c>
    </row>
    <row r="54" spans="1:2" hidden="1" x14ac:dyDescent="0.25">
      <c r="A54" s="2">
        <f>IF(ISBLANK(B21),B21,VLOOKUP(B21,A52:B53,2,FALSE()))</f>
        <v>0</v>
      </c>
    </row>
  </sheetData>
  <mergeCells count="6">
    <mergeCell ref="A41:D41"/>
    <mergeCell ref="A3:D3"/>
    <mergeCell ref="A4:D4"/>
    <mergeCell ref="A7:D7"/>
    <mergeCell ref="A27:D27"/>
    <mergeCell ref="A40:D40"/>
  </mergeCells>
  <dataValidations count="1">
    <dataValidation type="list" showInputMessage="1" showErrorMessage="1" sqref="B21" xr:uid="{22542C81-CE57-4C90-8416-C7CF779C2082}">
      <formula1>$A$52:$A$53</formula1>
    </dataValidation>
  </dataValidations>
  <printOptions horizontalCentered="1"/>
  <pageMargins left="0.7" right="0.7" top="0.75" bottom="0.75" header="0.3" footer="0.3"/>
  <pageSetup paperSize="9" orientation="portrait"/>
  <headerFooter>
    <oddHeader>&amp;RMänz Jannis</oddHeader>
    <oddFooter>&amp;CKopfdaten&amp;L&amp;D&amp;RSeite &amp;P von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905C0-FC6B-4B00-995B-E1CE96E522B2}">
  <sheetPr>
    <outlinePr summaryBelow="0" showOutlineSymbols="0"/>
    <pageSetUpPr autoPageBreaks="0"/>
  </sheetPr>
  <dimension ref="A2:O136"/>
  <sheetViews>
    <sheetView workbookViewId="0">
      <pane xSplit="2" ySplit="8" topLeftCell="C70" activePane="bottomRight" state="frozen"/>
      <selection pane="topRight"/>
      <selection pane="bottomLeft"/>
      <selection pane="bottomRight" activeCell="E7" sqref="E7:F7"/>
    </sheetView>
  </sheetViews>
  <sheetFormatPr baseColWidth="10" defaultColWidth="9.140625" defaultRowHeight="15" outlineLevelRow="3" x14ac:dyDescent="0.25"/>
  <cols>
    <col min="1" max="1" width="10" style="2" customWidth="1"/>
    <col min="2" max="2" width="20" style="2" customWidth="1"/>
    <col min="3" max="4" width="20" style="2" hidden="1" customWidth="1"/>
    <col min="5" max="5" width="42.42578125" style="2" customWidth="1"/>
    <col min="6" max="6" width="6" style="2" customWidth="1"/>
    <col min="7" max="7" width="24.85546875" style="2" customWidth="1"/>
    <col min="8" max="8" width="6.42578125" style="2" bestFit="1" customWidth="1"/>
    <col min="9" max="9" width="23.140625" style="2" customWidth="1"/>
    <col min="10" max="10" width="6" style="2" customWidth="1"/>
    <col min="11" max="11" width="26.140625" style="2" customWidth="1"/>
    <col min="12" max="12" width="6" style="2" customWidth="1"/>
    <col min="13" max="13" width="20" style="2" customWidth="1"/>
    <col min="14" max="14" width="6" style="2" customWidth="1"/>
    <col min="15" max="16" width="20" style="2" customWidth="1"/>
    <col min="17" max="16384" width="9.140625" style="2"/>
  </cols>
  <sheetData>
    <row r="2" spans="1:15" x14ac:dyDescent="0.25">
      <c r="A2" s="88" t="s">
        <v>38</v>
      </c>
      <c r="B2" s="88"/>
      <c r="C2" s="88"/>
      <c r="D2" s="88"/>
      <c r="E2" s="88"/>
      <c r="F2" s="88"/>
      <c r="G2" s="88"/>
      <c r="H2" s="88"/>
      <c r="I2" s="88"/>
      <c r="J2" s="88"/>
      <c r="K2" s="88"/>
      <c r="L2" s="88"/>
      <c r="M2" s="88"/>
      <c r="N2" s="88"/>
    </row>
    <row r="3" spans="1:15" ht="25.5" customHeight="1" x14ac:dyDescent="0.25">
      <c r="A3" s="113" t="s">
        <v>39</v>
      </c>
      <c r="B3" s="113" t="s">
        <v>40</v>
      </c>
      <c r="E3" s="111" t="s">
        <v>41</v>
      </c>
      <c r="F3" s="107"/>
      <c r="G3" s="111" t="s">
        <v>42</v>
      </c>
      <c r="H3" s="107"/>
      <c r="I3" s="111" t="s">
        <v>43</v>
      </c>
      <c r="J3" s="107"/>
      <c r="K3" s="111" t="s">
        <v>44</v>
      </c>
      <c r="L3" s="107"/>
      <c r="M3" s="111" t="s">
        <v>45</v>
      </c>
      <c r="N3" s="107"/>
      <c r="O3" s="77"/>
    </row>
    <row r="4" spans="1:15" x14ac:dyDescent="0.25">
      <c r="A4" s="107"/>
      <c r="B4" s="107"/>
      <c r="E4" s="111"/>
      <c r="F4" s="107"/>
      <c r="G4" s="111"/>
      <c r="H4" s="107"/>
      <c r="I4" s="111"/>
      <c r="J4" s="107"/>
      <c r="K4" s="111"/>
      <c r="L4" s="107"/>
      <c r="M4" s="111"/>
      <c r="N4" s="107"/>
      <c r="O4" s="77"/>
    </row>
    <row r="5" spans="1:15" x14ac:dyDescent="0.25">
      <c r="A5" s="107"/>
      <c r="B5" s="107"/>
      <c r="E5" s="111"/>
      <c r="F5" s="107"/>
      <c r="G5" s="111"/>
      <c r="H5" s="107"/>
      <c r="I5" s="111"/>
      <c r="J5" s="107"/>
      <c r="K5" s="111"/>
      <c r="L5" s="107"/>
      <c r="M5" s="111"/>
      <c r="N5" s="107"/>
      <c r="O5" s="77"/>
    </row>
    <row r="6" spans="1:15" x14ac:dyDescent="0.25">
      <c r="A6" s="107"/>
      <c r="B6" s="107"/>
      <c r="E6" s="112"/>
      <c r="F6" s="107"/>
      <c r="G6" s="112"/>
      <c r="H6" s="107"/>
      <c r="I6" s="112"/>
      <c r="J6" s="107"/>
      <c r="K6" s="112"/>
      <c r="L6" s="107"/>
      <c r="M6" s="112"/>
      <c r="N6" s="107"/>
      <c r="O6" s="77"/>
    </row>
    <row r="7" spans="1:15" x14ac:dyDescent="0.25">
      <c r="A7" s="107"/>
      <c r="B7" s="107"/>
      <c r="E7" s="111" t="s">
        <v>46</v>
      </c>
      <c r="F7" s="107"/>
      <c r="G7" s="111" t="s">
        <v>46</v>
      </c>
      <c r="H7" s="107"/>
      <c r="I7" s="111" t="s">
        <v>46</v>
      </c>
      <c r="J7" s="107"/>
      <c r="K7" s="111" t="s">
        <v>46</v>
      </c>
      <c r="L7" s="107"/>
      <c r="M7" s="111" t="s">
        <v>46</v>
      </c>
      <c r="N7" s="107"/>
      <c r="O7" s="77"/>
    </row>
    <row r="8" spans="1:15" x14ac:dyDescent="0.25">
      <c r="A8" s="114"/>
      <c r="B8" s="114"/>
      <c r="E8" s="78"/>
      <c r="F8" s="79"/>
      <c r="G8" s="78"/>
      <c r="H8" s="79"/>
      <c r="I8" s="78"/>
      <c r="J8" s="79"/>
      <c r="K8" s="78"/>
      <c r="L8" s="79"/>
      <c r="M8" s="78"/>
      <c r="N8" s="79"/>
      <c r="O8" s="77"/>
    </row>
    <row r="9" spans="1:15" hidden="1" x14ac:dyDescent="0.25">
      <c r="A9" s="2" t="s">
        <v>47</v>
      </c>
    </row>
    <row r="10" spans="1:15" hidden="1" x14ac:dyDescent="0.25">
      <c r="A10" s="2" t="s">
        <v>48</v>
      </c>
      <c r="B10" s="2" t="s">
        <v>49</v>
      </c>
      <c r="C10" s="2" t="s">
        <v>50</v>
      </c>
      <c r="D10" s="2" t="s">
        <v>51</v>
      </c>
    </row>
    <row r="11" spans="1:15" x14ac:dyDescent="0.25">
      <c r="A11" s="80"/>
      <c r="B11" s="81" t="s">
        <v>52</v>
      </c>
      <c r="C11" s="2" t="s">
        <v>53</v>
      </c>
      <c r="E11" s="81"/>
      <c r="F11" s="81"/>
      <c r="G11" s="80"/>
      <c r="H11" s="81"/>
      <c r="I11" s="80"/>
      <c r="J11" s="81"/>
      <c r="K11" s="80"/>
      <c r="L11" s="81"/>
      <c r="M11" s="80"/>
      <c r="N11" s="81"/>
    </row>
    <row r="12" spans="1:15" ht="30" outlineLevel="1" x14ac:dyDescent="0.25">
      <c r="A12" s="80" t="s">
        <v>54</v>
      </c>
      <c r="B12" s="81" t="s">
        <v>55</v>
      </c>
      <c r="C12" s="2" t="s">
        <v>53</v>
      </c>
      <c r="D12" s="2" t="s">
        <v>56</v>
      </c>
      <c r="E12" s="82"/>
      <c r="F12" s="81"/>
      <c r="G12" s="83"/>
      <c r="H12" s="81"/>
      <c r="I12" s="83"/>
      <c r="J12" s="81"/>
      <c r="K12" s="83"/>
      <c r="L12" s="81"/>
      <c r="M12" s="83"/>
      <c r="N12" s="81"/>
    </row>
    <row r="13" spans="1:15" outlineLevel="2" x14ac:dyDescent="0.25">
      <c r="A13" s="80" t="s">
        <v>57</v>
      </c>
      <c r="B13" s="81" t="s">
        <v>58</v>
      </c>
      <c r="C13" s="2" t="s">
        <v>53</v>
      </c>
      <c r="D13" s="2" t="s">
        <v>59</v>
      </c>
      <c r="E13" s="82"/>
      <c r="F13" s="81"/>
      <c r="G13" s="83"/>
      <c r="H13" s="81"/>
      <c r="I13" s="83"/>
      <c r="J13" s="81"/>
      <c r="K13" s="83"/>
      <c r="L13" s="81"/>
      <c r="M13" s="83"/>
      <c r="N13" s="81"/>
    </row>
    <row r="14" spans="1:15" outlineLevel="2" x14ac:dyDescent="0.25">
      <c r="A14" s="80" t="s">
        <v>60</v>
      </c>
      <c r="B14" s="81" t="s">
        <v>61</v>
      </c>
      <c r="C14" s="2" t="s">
        <v>53</v>
      </c>
      <c r="D14" s="2" t="s">
        <v>62</v>
      </c>
      <c r="E14" s="82"/>
      <c r="F14" s="81"/>
      <c r="G14" s="83"/>
      <c r="H14" s="81"/>
      <c r="I14" s="83"/>
      <c r="J14" s="81"/>
      <c r="K14" s="83"/>
      <c r="L14" s="81"/>
      <c r="M14" s="83"/>
      <c r="N14" s="81"/>
    </row>
    <row r="15" spans="1:15" outlineLevel="2" x14ac:dyDescent="0.25">
      <c r="A15" s="80" t="s">
        <v>63</v>
      </c>
      <c r="B15" s="81" t="s">
        <v>64</v>
      </c>
      <c r="C15" s="2" t="s">
        <v>53</v>
      </c>
      <c r="D15" s="2" t="s">
        <v>65</v>
      </c>
      <c r="E15" s="82"/>
      <c r="F15" s="81"/>
      <c r="G15" s="83"/>
      <c r="H15" s="81"/>
      <c r="I15" s="83"/>
      <c r="J15" s="81"/>
      <c r="K15" s="83"/>
      <c r="L15" s="81"/>
      <c r="M15" s="83"/>
      <c r="N15" s="81"/>
    </row>
    <row r="16" spans="1:15" ht="45" outlineLevel="1" x14ac:dyDescent="0.25">
      <c r="A16" s="80" t="s">
        <v>66</v>
      </c>
      <c r="B16" s="81" t="s">
        <v>67</v>
      </c>
      <c r="C16" s="2" t="s">
        <v>53</v>
      </c>
      <c r="D16" s="2" t="s">
        <v>68</v>
      </c>
      <c r="E16" s="82"/>
      <c r="F16" s="81"/>
      <c r="G16" s="83"/>
      <c r="H16" s="81"/>
      <c r="I16" s="83"/>
      <c r="J16" s="81"/>
      <c r="K16" s="83"/>
      <c r="L16" s="81"/>
      <c r="M16" s="83"/>
      <c r="N16" s="81"/>
    </row>
    <row r="17" spans="1:14" ht="30" outlineLevel="2" x14ac:dyDescent="0.25">
      <c r="A17" s="80" t="s">
        <v>69</v>
      </c>
      <c r="B17" s="81" t="s">
        <v>70</v>
      </c>
      <c r="C17" s="2" t="s">
        <v>53</v>
      </c>
      <c r="D17" s="2" t="s">
        <v>71</v>
      </c>
      <c r="E17" s="82"/>
      <c r="F17" s="81"/>
      <c r="G17" s="83"/>
      <c r="H17" s="81"/>
      <c r="I17" s="83"/>
      <c r="J17" s="81"/>
      <c r="K17" s="83"/>
      <c r="L17" s="81"/>
      <c r="M17" s="83"/>
      <c r="N17" s="81"/>
    </row>
    <row r="18" spans="1:14" ht="30" outlineLevel="2" x14ac:dyDescent="0.25">
      <c r="A18" s="80" t="s">
        <v>72</v>
      </c>
      <c r="B18" s="81" t="s">
        <v>73</v>
      </c>
      <c r="C18" s="2" t="s">
        <v>53</v>
      </c>
      <c r="D18" s="2" t="s">
        <v>74</v>
      </c>
      <c r="E18" s="82"/>
      <c r="F18" s="81"/>
      <c r="G18" s="83"/>
      <c r="H18" s="81"/>
      <c r="I18" s="83"/>
      <c r="J18" s="81"/>
      <c r="K18" s="83"/>
      <c r="L18" s="81"/>
      <c r="M18" s="83"/>
      <c r="N18" s="81"/>
    </row>
    <row r="19" spans="1:14" ht="30" outlineLevel="2" x14ac:dyDescent="0.25">
      <c r="A19" s="80" t="s">
        <v>75</v>
      </c>
      <c r="B19" s="81" t="s">
        <v>76</v>
      </c>
      <c r="C19" s="2" t="s">
        <v>53</v>
      </c>
      <c r="D19" s="2" t="s">
        <v>77</v>
      </c>
      <c r="E19" s="82"/>
      <c r="F19" s="81"/>
      <c r="G19" s="83"/>
      <c r="H19" s="81"/>
      <c r="I19" s="83"/>
      <c r="J19" s="81"/>
      <c r="K19" s="83"/>
      <c r="L19" s="81"/>
      <c r="M19" s="83"/>
      <c r="N19" s="81"/>
    </row>
    <row r="20" spans="1:14" outlineLevel="2" x14ac:dyDescent="0.25">
      <c r="A20" s="80" t="s">
        <v>78</v>
      </c>
      <c r="B20" s="81" t="s">
        <v>79</v>
      </c>
      <c r="C20" s="2" t="s">
        <v>53</v>
      </c>
      <c r="D20" s="2" t="s">
        <v>80</v>
      </c>
      <c r="E20" s="82"/>
      <c r="F20" s="81"/>
      <c r="G20" s="83"/>
      <c r="H20" s="81"/>
      <c r="I20" s="83"/>
      <c r="J20" s="81"/>
      <c r="K20" s="83"/>
      <c r="L20" s="81"/>
      <c r="M20" s="83"/>
      <c r="N20" s="81"/>
    </row>
    <row r="21" spans="1:14" outlineLevel="2" x14ac:dyDescent="0.25">
      <c r="A21" s="80" t="s">
        <v>81</v>
      </c>
      <c r="B21" s="81" t="s">
        <v>82</v>
      </c>
      <c r="C21" s="2" t="s">
        <v>53</v>
      </c>
      <c r="D21" s="2" t="s">
        <v>83</v>
      </c>
      <c r="E21" s="82"/>
      <c r="F21" s="81"/>
      <c r="G21" s="83"/>
      <c r="H21" s="81"/>
      <c r="I21" s="83"/>
      <c r="J21" s="81"/>
      <c r="K21" s="83"/>
      <c r="L21" s="81"/>
      <c r="M21" s="83"/>
      <c r="N21" s="81"/>
    </row>
    <row r="22" spans="1:14" ht="60" outlineLevel="1" x14ac:dyDescent="0.25">
      <c r="A22" s="80" t="s">
        <v>84</v>
      </c>
      <c r="B22" s="81" t="s">
        <v>85</v>
      </c>
      <c r="C22" s="2" t="s">
        <v>53</v>
      </c>
      <c r="D22" s="2" t="s">
        <v>86</v>
      </c>
      <c r="E22" s="82"/>
      <c r="F22" s="81"/>
      <c r="G22" s="83"/>
      <c r="H22" s="81"/>
      <c r="I22" s="83"/>
      <c r="J22" s="81"/>
      <c r="K22" s="83"/>
      <c r="L22" s="81"/>
      <c r="M22" s="83"/>
      <c r="N22" s="81"/>
    </row>
    <row r="23" spans="1:14" ht="45" outlineLevel="2" x14ac:dyDescent="0.25">
      <c r="A23" s="80" t="s">
        <v>87</v>
      </c>
      <c r="B23" s="81" t="s">
        <v>88</v>
      </c>
      <c r="C23" s="2" t="s">
        <v>53</v>
      </c>
      <c r="D23" s="2" t="s">
        <v>89</v>
      </c>
      <c r="E23" s="82"/>
      <c r="F23" s="81"/>
      <c r="G23" s="83"/>
      <c r="H23" s="81"/>
      <c r="I23" s="83"/>
      <c r="J23" s="81"/>
      <c r="K23" s="83"/>
      <c r="L23" s="81"/>
      <c r="M23" s="83"/>
      <c r="N23" s="81"/>
    </row>
    <row r="24" spans="1:14" outlineLevel="2" x14ac:dyDescent="0.25">
      <c r="A24" s="80" t="s">
        <v>90</v>
      </c>
      <c r="B24" s="81" t="s">
        <v>91</v>
      </c>
      <c r="C24" s="2" t="s">
        <v>53</v>
      </c>
      <c r="D24" s="2" t="s">
        <v>92</v>
      </c>
      <c r="E24" s="82"/>
      <c r="F24" s="81"/>
      <c r="G24" s="83"/>
      <c r="H24" s="81"/>
      <c r="I24" s="83"/>
      <c r="J24" s="81"/>
      <c r="K24" s="83"/>
      <c r="L24" s="81"/>
      <c r="M24" s="83"/>
      <c r="N24" s="81"/>
    </row>
    <row r="25" spans="1:14" ht="105" outlineLevel="2" x14ac:dyDescent="0.25">
      <c r="A25" s="80" t="s">
        <v>93</v>
      </c>
      <c r="B25" s="81" t="s">
        <v>94</v>
      </c>
      <c r="C25" s="2" t="s">
        <v>53</v>
      </c>
      <c r="D25" s="2" t="s">
        <v>95</v>
      </c>
      <c r="E25" s="82"/>
      <c r="F25" s="81"/>
      <c r="G25" s="83"/>
      <c r="H25" s="81"/>
      <c r="I25" s="83"/>
      <c r="J25" s="81"/>
      <c r="K25" s="83"/>
      <c r="L25" s="81"/>
      <c r="M25" s="83"/>
      <c r="N25" s="81"/>
    </row>
    <row r="26" spans="1:14" ht="45" outlineLevel="2" x14ac:dyDescent="0.25">
      <c r="A26" s="80" t="s">
        <v>96</v>
      </c>
      <c r="B26" s="81" t="s">
        <v>97</v>
      </c>
      <c r="C26" s="2" t="s">
        <v>53</v>
      </c>
      <c r="D26" s="2" t="s">
        <v>98</v>
      </c>
      <c r="E26" s="82"/>
      <c r="F26" s="81"/>
      <c r="G26" s="83"/>
      <c r="H26" s="81"/>
      <c r="I26" s="83"/>
      <c r="J26" s="81"/>
      <c r="K26" s="83"/>
      <c r="L26" s="81"/>
      <c r="M26" s="83"/>
      <c r="N26" s="81"/>
    </row>
    <row r="27" spans="1:14" ht="45" x14ac:dyDescent="0.25">
      <c r="A27" s="80"/>
      <c r="B27" s="81" t="s">
        <v>99</v>
      </c>
      <c r="C27" s="2" t="s">
        <v>100</v>
      </c>
      <c r="E27" s="81"/>
      <c r="F27" s="81"/>
      <c r="G27" s="80"/>
      <c r="H27" s="81"/>
      <c r="I27" s="80"/>
      <c r="J27" s="81"/>
      <c r="K27" s="80"/>
      <c r="L27" s="81"/>
      <c r="M27" s="80"/>
      <c r="N27" s="81"/>
    </row>
    <row r="28" spans="1:14" outlineLevel="1" x14ac:dyDescent="0.25">
      <c r="A28" s="80" t="s">
        <v>54</v>
      </c>
      <c r="B28" s="81" t="s">
        <v>101</v>
      </c>
      <c r="C28" s="2" t="s">
        <v>100</v>
      </c>
      <c r="D28" s="2" t="s">
        <v>102</v>
      </c>
      <c r="E28" s="82"/>
      <c r="F28" s="81"/>
      <c r="G28" s="83"/>
      <c r="H28" s="81"/>
      <c r="I28" s="83"/>
      <c r="J28" s="81"/>
      <c r="K28" s="83"/>
      <c r="L28" s="81"/>
      <c r="M28" s="83"/>
      <c r="N28" s="81"/>
    </row>
    <row r="29" spans="1:14" outlineLevel="2" x14ac:dyDescent="0.25">
      <c r="A29" s="80" t="s">
        <v>57</v>
      </c>
      <c r="B29" s="81" t="s">
        <v>103</v>
      </c>
      <c r="C29" s="2" t="s">
        <v>100</v>
      </c>
      <c r="D29" s="2" t="s">
        <v>104</v>
      </c>
      <c r="E29" s="84"/>
      <c r="F29" s="81"/>
      <c r="G29" s="85"/>
      <c r="H29" s="81"/>
      <c r="I29" s="85"/>
      <c r="J29" s="81"/>
      <c r="K29" s="85"/>
      <c r="L29" s="81"/>
      <c r="M29" s="85"/>
      <c r="N29" s="81"/>
    </row>
    <row r="30" spans="1:14" ht="30" outlineLevel="2" x14ac:dyDescent="0.25">
      <c r="A30" s="80" t="s">
        <v>60</v>
      </c>
      <c r="B30" s="81" t="s">
        <v>105</v>
      </c>
      <c r="C30" s="2" t="s">
        <v>100</v>
      </c>
      <c r="D30" s="2" t="s">
        <v>106</v>
      </c>
      <c r="E30" s="84"/>
      <c r="F30" s="81"/>
      <c r="G30" s="85"/>
      <c r="H30" s="81"/>
      <c r="I30" s="85"/>
      <c r="J30" s="81"/>
      <c r="K30" s="85"/>
      <c r="L30" s="81"/>
      <c r="M30" s="85"/>
      <c r="N30" s="81"/>
    </row>
    <row r="31" spans="1:14" ht="30" outlineLevel="2" x14ac:dyDescent="0.25">
      <c r="A31" s="80" t="s">
        <v>63</v>
      </c>
      <c r="B31" s="81" t="s">
        <v>107</v>
      </c>
      <c r="C31" s="2" t="s">
        <v>100</v>
      </c>
      <c r="D31" s="2" t="s">
        <v>108</v>
      </c>
      <c r="E31" s="84"/>
      <c r="F31" s="81"/>
      <c r="G31" s="85"/>
      <c r="H31" s="81"/>
      <c r="I31" s="85"/>
      <c r="J31" s="81"/>
      <c r="K31" s="85"/>
      <c r="L31" s="81"/>
      <c r="M31" s="85"/>
      <c r="N31" s="81"/>
    </row>
    <row r="32" spans="1:14" ht="30" outlineLevel="2" x14ac:dyDescent="0.25">
      <c r="A32" s="80" t="s">
        <v>109</v>
      </c>
      <c r="B32" s="81" t="s">
        <v>110</v>
      </c>
      <c r="C32" s="2" t="s">
        <v>100</v>
      </c>
      <c r="D32" s="2" t="s">
        <v>111</v>
      </c>
      <c r="E32" s="84"/>
      <c r="F32" s="81"/>
      <c r="G32" s="85"/>
      <c r="H32" s="81"/>
      <c r="I32" s="85"/>
      <c r="J32" s="81"/>
      <c r="K32" s="85"/>
      <c r="L32" s="81"/>
      <c r="M32" s="85"/>
      <c r="N32" s="81"/>
    </row>
    <row r="33" spans="1:14" ht="30" outlineLevel="2" x14ac:dyDescent="0.25">
      <c r="A33" s="80" t="s">
        <v>112</v>
      </c>
      <c r="B33" s="81" t="s">
        <v>113</v>
      </c>
      <c r="C33" s="2" t="s">
        <v>100</v>
      </c>
      <c r="D33" s="2" t="s">
        <v>114</v>
      </c>
      <c r="E33" s="82"/>
      <c r="F33" s="81"/>
      <c r="G33" s="83"/>
      <c r="H33" s="81"/>
      <c r="I33" s="83"/>
      <c r="J33" s="81"/>
      <c r="K33" s="83"/>
      <c r="L33" s="81"/>
      <c r="M33" s="83"/>
      <c r="N33" s="81"/>
    </row>
    <row r="34" spans="1:14" ht="45" outlineLevel="1" x14ac:dyDescent="0.25">
      <c r="A34" s="80" t="s">
        <v>66</v>
      </c>
      <c r="B34" s="81" t="s">
        <v>115</v>
      </c>
      <c r="C34" s="2" t="s">
        <v>100</v>
      </c>
      <c r="D34" s="2" t="s">
        <v>116</v>
      </c>
      <c r="E34" s="82"/>
      <c r="F34" s="81"/>
      <c r="G34" s="83"/>
      <c r="H34" s="81"/>
      <c r="I34" s="83"/>
      <c r="J34" s="81"/>
      <c r="K34" s="83"/>
      <c r="L34" s="81"/>
      <c r="M34" s="83"/>
      <c r="N34" s="81"/>
    </row>
    <row r="35" spans="1:14" outlineLevel="2" x14ac:dyDescent="0.25">
      <c r="A35" s="80" t="s">
        <v>69</v>
      </c>
      <c r="B35" s="81" t="s">
        <v>103</v>
      </c>
      <c r="C35" s="2" t="s">
        <v>100</v>
      </c>
      <c r="D35" s="2" t="s">
        <v>117</v>
      </c>
      <c r="E35" s="84"/>
      <c r="F35" s="81"/>
      <c r="G35" s="85"/>
      <c r="H35" s="81"/>
      <c r="I35" s="85"/>
      <c r="J35" s="81"/>
      <c r="K35" s="85"/>
      <c r="L35" s="81"/>
      <c r="M35" s="85"/>
      <c r="N35" s="81"/>
    </row>
    <row r="36" spans="1:14" ht="30" outlineLevel="2" x14ac:dyDescent="0.25">
      <c r="A36" s="80" t="s">
        <v>72</v>
      </c>
      <c r="B36" s="81" t="s">
        <v>118</v>
      </c>
      <c r="C36" s="2" t="s">
        <v>100</v>
      </c>
      <c r="D36" s="2" t="s">
        <v>119</v>
      </c>
      <c r="E36" s="84"/>
      <c r="F36" s="81"/>
      <c r="G36" s="85"/>
      <c r="H36" s="81"/>
      <c r="I36" s="85"/>
      <c r="J36" s="81"/>
      <c r="K36" s="85"/>
      <c r="L36" s="81"/>
      <c r="M36" s="85"/>
      <c r="N36" s="81"/>
    </row>
    <row r="37" spans="1:14" ht="30" outlineLevel="2" x14ac:dyDescent="0.25">
      <c r="A37" s="80" t="s">
        <v>75</v>
      </c>
      <c r="B37" s="81" t="s">
        <v>120</v>
      </c>
      <c r="C37" s="2" t="s">
        <v>100</v>
      </c>
      <c r="D37" s="2" t="s">
        <v>121</v>
      </c>
      <c r="E37" s="84"/>
      <c r="F37" s="81"/>
      <c r="G37" s="85"/>
      <c r="H37" s="81"/>
      <c r="I37" s="85"/>
      <c r="J37" s="81"/>
      <c r="K37" s="85"/>
      <c r="L37" s="81"/>
      <c r="M37" s="85"/>
      <c r="N37" s="81"/>
    </row>
    <row r="38" spans="1:14" ht="30" outlineLevel="2" x14ac:dyDescent="0.25">
      <c r="A38" s="80" t="s">
        <v>78</v>
      </c>
      <c r="B38" s="81" t="s">
        <v>122</v>
      </c>
      <c r="C38" s="2" t="s">
        <v>100</v>
      </c>
      <c r="D38" s="2" t="s">
        <v>123</v>
      </c>
      <c r="E38" s="84"/>
      <c r="F38" s="81"/>
      <c r="G38" s="85"/>
      <c r="H38" s="81"/>
      <c r="I38" s="85"/>
      <c r="J38" s="81"/>
      <c r="K38" s="85"/>
      <c r="L38" s="81"/>
      <c r="M38" s="85"/>
      <c r="N38" s="81"/>
    </row>
    <row r="39" spans="1:14" ht="30" outlineLevel="2" x14ac:dyDescent="0.25">
      <c r="A39" s="80" t="s">
        <v>81</v>
      </c>
      <c r="B39" s="81" t="s">
        <v>124</v>
      </c>
      <c r="C39" s="2" t="s">
        <v>100</v>
      </c>
      <c r="D39" s="2" t="s">
        <v>125</v>
      </c>
      <c r="E39" s="82"/>
      <c r="F39" s="81"/>
      <c r="G39" s="83"/>
      <c r="H39" s="81"/>
      <c r="I39" s="83"/>
      <c r="J39" s="81"/>
      <c r="K39" s="83"/>
      <c r="L39" s="81"/>
      <c r="M39" s="83"/>
      <c r="N39" s="81"/>
    </row>
    <row r="40" spans="1:14" x14ac:dyDescent="0.25">
      <c r="A40" s="80"/>
      <c r="B40" s="81" t="s">
        <v>126</v>
      </c>
      <c r="C40" s="2" t="s">
        <v>127</v>
      </c>
      <c r="E40" s="81"/>
      <c r="F40" s="81"/>
      <c r="G40" s="80"/>
      <c r="H40" s="81"/>
      <c r="I40" s="80"/>
      <c r="J40" s="81"/>
      <c r="K40" s="80"/>
      <c r="L40" s="81"/>
      <c r="M40" s="80"/>
      <c r="N40" s="81"/>
    </row>
    <row r="41" spans="1:14" outlineLevel="1" x14ac:dyDescent="0.25">
      <c r="A41" s="80" t="s">
        <v>54</v>
      </c>
      <c r="B41" s="81" t="s">
        <v>128</v>
      </c>
      <c r="C41" s="2" t="s">
        <v>127</v>
      </c>
      <c r="D41" s="2" t="s">
        <v>129</v>
      </c>
      <c r="E41" s="82"/>
      <c r="F41" s="81"/>
      <c r="G41" s="83"/>
      <c r="H41" s="81"/>
      <c r="I41" s="83"/>
      <c r="J41" s="81"/>
      <c r="K41" s="83"/>
      <c r="L41" s="81"/>
      <c r="M41" s="83"/>
      <c r="N41" s="81"/>
    </row>
    <row r="42" spans="1:14" ht="30" outlineLevel="2" x14ac:dyDescent="0.25">
      <c r="A42" s="80" t="s">
        <v>57</v>
      </c>
      <c r="B42" s="81" t="s">
        <v>130</v>
      </c>
      <c r="C42" s="2" t="s">
        <v>127</v>
      </c>
      <c r="D42" s="2" t="s">
        <v>108</v>
      </c>
      <c r="E42" s="82"/>
      <c r="F42" s="81"/>
      <c r="G42" s="83"/>
      <c r="H42" s="81"/>
      <c r="I42" s="83"/>
      <c r="J42" s="81"/>
      <c r="K42" s="83"/>
      <c r="L42" s="81"/>
      <c r="M42" s="83"/>
      <c r="N42" s="81"/>
    </row>
    <row r="43" spans="1:14" ht="30" outlineLevel="2" x14ac:dyDescent="0.25">
      <c r="A43" s="80" t="s">
        <v>60</v>
      </c>
      <c r="B43" s="81" t="s">
        <v>131</v>
      </c>
      <c r="C43" s="2" t="s">
        <v>127</v>
      </c>
      <c r="D43" s="2" t="s">
        <v>111</v>
      </c>
      <c r="E43" s="82"/>
      <c r="F43" s="81"/>
      <c r="G43" s="83"/>
      <c r="H43" s="81"/>
      <c r="I43" s="83"/>
      <c r="J43" s="81"/>
      <c r="K43" s="83"/>
      <c r="L43" s="81"/>
      <c r="M43" s="83"/>
      <c r="N43" s="81"/>
    </row>
    <row r="44" spans="1:14" ht="30" outlineLevel="2" x14ac:dyDescent="0.25">
      <c r="A44" s="80" t="s">
        <v>63</v>
      </c>
      <c r="B44" s="81" t="s">
        <v>132</v>
      </c>
      <c r="C44" s="2" t="s">
        <v>127</v>
      </c>
      <c r="D44" s="2" t="s">
        <v>114</v>
      </c>
      <c r="E44" s="82"/>
      <c r="F44" s="81"/>
      <c r="G44" s="83"/>
      <c r="H44" s="81"/>
      <c r="I44" s="83"/>
      <c r="J44" s="81"/>
      <c r="K44" s="83"/>
      <c r="L44" s="81"/>
      <c r="M44" s="83"/>
      <c r="N44" s="81"/>
    </row>
    <row r="45" spans="1:14" ht="30" outlineLevel="2" x14ac:dyDescent="0.25">
      <c r="A45" s="80" t="s">
        <v>109</v>
      </c>
      <c r="B45" s="81" t="s">
        <v>133</v>
      </c>
      <c r="C45" s="2" t="s">
        <v>127</v>
      </c>
      <c r="D45" s="2" t="s">
        <v>134</v>
      </c>
      <c r="E45" s="82"/>
      <c r="F45" s="81"/>
      <c r="G45" s="83"/>
      <c r="H45" s="81"/>
      <c r="I45" s="83"/>
      <c r="J45" s="81"/>
      <c r="K45" s="83"/>
      <c r="L45" s="81"/>
      <c r="M45" s="83"/>
      <c r="N45" s="81"/>
    </row>
    <row r="46" spans="1:14" ht="30" outlineLevel="2" x14ac:dyDescent="0.25">
      <c r="A46" s="80" t="s">
        <v>112</v>
      </c>
      <c r="B46" s="81" t="s">
        <v>135</v>
      </c>
      <c r="C46" s="2" t="s">
        <v>127</v>
      </c>
      <c r="D46" s="2" t="s">
        <v>136</v>
      </c>
      <c r="E46" s="82"/>
      <c r="F46" s="81"/>
      <c r="G46" s="83"/>
      <c r="H46" s="81"/>
      <c r="I46" s="83"/>
      <c r="J46" s="81"/>
      <c r="K46" s="83"/>
      <c r="L46" s="81"/>
      <c r="M46" s="83"/>
      <c r="N46" s="81"/>
    </row>
    <row r="47" spans="1:14" outlineLevel="3" x14ac:dyDescent="0.25">
      <c r="A47" s="80" t="s">
        <v>137</v>
      </c>
      <c r="B47" s="81" t="s">
        <v>138</v>
      </c>
      <c r="C47" s="2" t="s">
        <v>127</v>
      </c>
      <c r="D47" s="2" t="s">
        <v>117</v>
      </c>
      <c r="E47" s="82"/>
      <c r="F47" s="81"/>
      <c r="G47" s="83"/>
      <c r="H47" s="81"/>
      <c r="I47" s="83"/>
      <c r="J47" s="81"/>
      <c r="K47" s="83"/>
      <c r="L47" s="81"/>
      <c r="M47" s="83"/>
      <c r="N47" s="81"/>
    </row>
    <row r="48" spans="1:14" outlineLevel="3" x14ac:dyDescent="0.25">
      <c r="A48" s="80" t="s">
        <v>139</v>
      </c>
      <c r="B48" s="81" t="s">
        <v>140</v>
      </c>
      <c r="C48" s="2" t="s">
        <v>127</v>
      </c>
      <c r="D48" s="2" t="s">
        <v>141</v>
      </c>
      <c r="E48" s="82"/>
      <c r="F48" s="81"/>
      <c r="G48" s="83"/>
      <c r="H48" s="81"/>
      <c r="I48" s="83"/>
      <c r="J48" s="81"/>
      <c r="K48" s="83"/>
      <c r="L48" s="81"/>
      <c r="M48" s="83"/>
      <c r="N48" s="81"/>
    </row>
    <row r="49" spans="1:14" ht="30" outlineLevel="2" x14ac:dyDescent="0.25">
      <c r="A49" s="80" t="s">
        <v>142</v>
      </c>
      <c r="B49" s="81" t="s">
        <v>143</v>
      </c>
      <c r="C49" s="2" t="s">
        <v>127</v>
      </c>
      <c r="D49" s="2" t="s">
        <v>119</v>
      </c>
      <c r="E49" s="82"/>
      <c r="F49" s="81"/>
      <c r="G49" s="83"/>
      <c r="H49" s="81"/>
      <c r="I49" s="83"/>
      <c r="J49" s="81"/>
      <c r="K49" s="83"/>
      <c r="L49" s="81"/>
      <c r="M49" s="83"/>
      <c r="N49" s="81"/>
    </row>
    <row r="50" spans="1:14" outlineLevel="2" x14ac:dyDescent="0.25">
      <c r="A50" s="80" t="s">
        <v>144</v>
      </c>
      <c r="B50" s="81" t="s">
        <v>145</v>
      </c>
      <c r="C50" s="2" t="s">
        <v>127</v>
      </c>
      <c r="D50" s="2" t="s">
        <v>121</v>
      </c>
      <c r="E50" s="84"/>
      <c r="F50" s="81"/>
      <c r="G50" s="85"/>
      <c r="H50" s="81"/>
      <c r="I50" s="85"/>
      <c r="J50" s="81"/>
      <c r="K50" s="85"/>
      <c r="L50" s="81"/>
      <c r="M50" s="85"/>
      <c r="N50" s="81"/>
    </row>
    <row r="51" spans="1:14" ht="30" outlineLevel="2" x14ac:dyDescent="0.25">
      <c r="A51" s="80" t="s">
        <v>146</v>
      </c>
      <c r="B51" s="81" t="s">
        <v>147</v>
      </c>
      <c r="C51" s="2" t="s">
        <v>127</v>
      </c>
      <c r="D51" s="2" t="s">
        <v>123</v>
      </c>
      <c r="E51" s="82"/>
      <c r="F51" s="81"/>
      <c r="G51" s="83"/>
      <c r="H51" s="81"/>
      <c r="I51" s="83"/>
      <c r="J51" s="81"/>
      <c r="K51" s="83"/>
      <c r="L51" s="81"/>
      <c r="M51" s="83"/>
      <c r="N51" s="81"/>
    </row>
    <row r="52" spans="1:14" ht="30" outlineLevel="2" x14ac:dyDescent="0.25">
      <c r="A52" s="80" t="s">
        <v>148</v>
      </c>
      <c r="B52" s="81" t="s">
        <v>149</v>
      </c>
      <c r="C52" s="2" t="s">
        <v>127</v>
      </c>
      <c r="D52" s="2" t="s">
        <v>150</v>
      </c>
      <c r="E52" s="90"/>
      <c r="F52" s="81"/>
      <c r="G52" s="83"/>
      <c r="H52" s="81"/>
      <c r="I52" s="86"/>
      <c r="J52" s="81"/>
      <c r="K52" s="86"/>
      <c r="L52" s="81"/>
      <c r="M52" s="83"/>
      <c r="N52" s="81"/>
    </row>
    <row r="53" spans="1:14" ht="30" outlineLevel="2" x14ac:dyDescent="0.25">
      <c r="A53" s="80" t="s">
        <v>151</v>
      </c>
      <c r="B53" s="81" t="s">
        <v>152</v>
      </c>
      <c r="C53" s="2" t="s">
        <v>127</v>
      </c>
      <c r="D53" s="2" t="s">
        <v>153</v>
      </c>
      <c r="E53" s="82"/>
      <c r="F53" s="81"/>
      <c r="G53" s="86"/>
      <c r="H53" s="81"/>
      <c r="I53" s="86"/>
      <c r="J53" s="81"/>
      <c r="K53" s="86"/>
      <c r="L53" s="81"/>
      <c r="M53" s="83"/>
      <c r="N53" s="81"/>
    </row>
    <row r="54" spans="1:14" outlineLevel="1" x14ac:dyDescent="0.25">
      <c r="A54" s="80" t="s">
        <v>66</v>
      </c>
      <c r="B54" s="81" t="s">
        <v>154</v>
      </c>
      <c r="C54" s="2" t="s">
        <v>127</v>
      </c>
      <c r="D54" s="2" t="s">
        <v>155</v>
      </c>
      <c r="E54" s="82"/>
      <c r="F54" s="81"/>
      <c r="G54" s="83"/>
      <c r="H54" s="81"/>
      <c r="I54" s="83"/>
      <c r="J54" s="81"/>
      <c r="K54" s="83"/>
      <c r="L54" s="81"/>
      <c r="M54" s="83"/>
      <c r="N54" s="81"/>
    </row>
    <row r="55" spans="1:14" ht="30" outlineLevel="2" x14ac:dyDescent="0.25">
      <c r="A55" s="80" t="s">
        <v>69</v>
      </c>
      <c r="B55" s="81" t="s">
        <v>156</v>
      </c>
      <c r="C55" s="2" t="s">
        <v>127</v>
      </c>
      <c r="D55" s="2" t="s">
        <v>157</v>
      </c>
      <c r="E55" s="82"/>
      <c r="F55" s="81"/>
      <c r="G55" s="83"/>
      <c r="H55" s="81"/>
      <c r="I55" s="83"/>
      <c r="J55" s="81"/>
      <c r="K55" s="83"/>
      <c r="L55" s="81"/>
      <c r="M55" s="83"/>
      <c r="N55" s="81"/>
    </row>
    <row r="56" spans="1:14" ht="30" outlineLevel="2" x14ac:dyDescent="0.25">
      <c r="A56" s="80" t="s">
        <v>72</v>
      </c>
      <c r="B56" s="81" t="s">
        <v>158</v>
      </c>
      <c r="C56" s="2" t="s">
        <v>127</v>
      </c>
      <c r="D56" s="2" t="s">
        <v>159</v>
      </c>
      <c r="E56" s="82"/>
      <c r="F56" s="81"/>
      <c r="G56" s="83"/>
      <c r="H56" s="81"/>
      <c r="I56" s="83"/>
      <c r="J56" s="81"/>
      <c r="K56" s="83"/>
      <c r="L56" s="81"/>
      <c r="M56" s="83"/>
      <c r="N56" s="81"/>
    </row>
    <row r="57" spans="1:14" ht="30" outlineLevel="2" x14ac:dyDescent="0.25">
      <c r="A57" s="80" t="s">
        <v>75</v>
      </c>
      <c r="B57" s="81" t="s">
        <v>160</v>
      </c>
      <c r="C57" s="2" t="s">
        <v>127</v>
      </c>
      <c r="D57" s="2" t="s">
        <v>161</v>
      </c>
      <c r="E57" s="82"/>
      <c r="F57" s="81"/>
      <c r="G57" s="83"/>
      <c r="H57" s="81"/>
      <c r="I57" s="83"/>
      <c r="J57" s="81"/>
      <c r="K57" s="83"/>
      <c r="L57" s="81"/>
      <c r="M57" s="83"/>
      <c r="N57" s="81"/>
    </row>
    <row r="58" spans="1:14" ht="30" outlineLevel="2" x14ac:dyDescent="0.25">
      <c r="A58" s="80" t="s">
        <v>78</v>
      </c>
      <c r="B58" s="81" t="s">
        <v>162</v>
      </c>
      <c r="C58" s="2" t="s">
        <v>127</v>
      </c>
      <c r="D58" s="2" t="s">
        <v>163</v>
      </c>
      <c r="E58" s="82"/>
      <c r="F58" s="81"/>
      <c r="G58" s="83"/>
      <c r="H58" s="81"/>
      <c r="I58" s="83"/>
      <c r="J58" s="81"/>
      <c r="K58" s="83"/>
      <c r="L58" s="81"/>
      <c r="M58" s="83"/>
      <c r="N58" s="81"/>
    </row>
    <row r="59" spans="1:14" ht="30" outlineLevel="2" x14ac:dyDescent="0.25">
      <c r="A59" s="80" t="s">
        <v>81</v>
      </c>
      <c r="B59" s="81" t="s">
        <v>164</v>
      </c>
      <c r="C59" s="2" t="s">
        <v>127</v>
      </c>
      <c r="D59" s="2" t="s">
        <v>165</v>
      </c>
      <c r="E59" s="82"/>
      <c r="F59" s="81"/>
      <c r="G59" s="83"/>
      <c r="H59" s="81"/>
      <c r="I59" s="83"/>
      <c r="J59" s="81"/>
      <c r="K59" s="83"/>
      <c r="L59" s="81"/>
      <c r="M59" s="83"/>
      <c r="N59" s="81"/>
    </row>
    <row r="60" spans="1:14" outlineLevel="3" x14ac:dyDescent="0.25">
      <c r="A60" s="80" t="s">
        <v>166</v>
      </c>
      <c r="B60" s="81" t="s">
        <v>167</v>
      </c>
      <c r="C60" s="2" t="s">
        <v>127</v>
      </c>
      <c r="D60" s="2" t="s">
        <v>168</v>
      </c>
      <c r="E60" s="82"/>
      <c r="F60" s="81"/>
      <c r="G60" s="83"/>
      <c r="H60" s="81"/>
      <c r="I60" s="83"/>
      <c r="J60" s="81"/>
      <c r="K60" s="83"/>
      <c r="L60" s="81"/>
      <c r="M60" s="83"/>
      <c r="N60" s="81"/>
    </row>
    <row r="61" spans="1:14" outlineLevel="3" x14ac:dyDescent="0.25">
      <c r="A61" s="80" t="s">
        <v>169</v>
      </c>
      <c r="B61" s="81" t="s">
        <v>170</v>
      </c>
      <c r="C61" s="2" t="s">
        <v>127</v>
      </c>
      <c r="D61" s="2" t="s">
        <v>171</v>
      </c>
      <c r="E61" s="82"/>
      <c r="F61" s="81"/>
      <c r="G61" s="83"/>
      <c r="H61" s="81"/>
      <c r="I61" s="83"/>
      <c r="J61" s="81"/>
      <c r="K61" s="83"/>
      <c r="L61" s="81"/>
      <c r="M61" s="83"/>
      <c r="N61" s="81"/>
    </row>
    <row r="62" spans="1:14" ht="30" outlineLevel="2" x14ac:dyDescent="0.25">
      <c r="A62" s="80" t="s">
        <v>172</v>
      </c>
      <c r="B62" s="81" t="s">
        <v>173</v>
      </c>
      <c r="C62" s="2" t="s">
        <v>127</v>
      </c>
      <c r="D62" s="2" t="s">
        <v>174</v>
      </c>
      <c r="E62" s="82"/>
      <c r="F62" s="81"/>
      <c r="G62" s="83"/>
      <c r="H62" s="81"/>
      <c r="I62" s="83"/>
      <c r="J62" s="81"/>
      <c r="K62" s="83"/>
      <c r="L62" s="81"/>
      <c r="M62" s="83"/>
      <c r="N62" s="81"/>
    </row>
    <row r="63" spans="1:14" outlineLevel="2" x14ac:dyDescent="0.25">
      <c r="A63" s="80" t="s">
        <v>175</v>
      </c>
      <c r="B63" s="81" t="s">
        <v>176</v>
      </c>
      <c r="C63" s="2" t="s">
        <v>127</v>
      </c>
      <c r="D63" s="2" t="s">
        <v>177</v>
      </c>
      <c r="E63" s="84"/>
      <c r="F63" s="81"/>
      <c r="G63" s="85"/>
      <c r="H63" s="81"/>
      <c r="I63" s="85"/>
      <c r="J63" s="81"/>
      <c r="K63" s="85"/>
      <c r="L63" s="81"/>
      <c r="M63" s="85"/>
      <c r="N63" s="81"/>
    </row>
    <row r="64" spans="1:14" ht="30" outlineLevel="2" x14ac:dyDescent="0.25">
      <c r="A64" s="80" t="s">
        <v>178</v>
      </c>
      <c r="B64" s="81" t="s">
        <v>179</v>
      </c>
      <c r="C64" s="2" t="s">
        <v>127</v>
      </c>
      <c r="D64" s="2" t="s">
        <v>180</v>
      </c>
      <c r="E64" s="82"/>
      <c r="F64" s="81"/>
      <c r="G64" s="83"/>
      <c r="H64" s="81"/>
      <c r="I64" s="83"/>
      <c r="J64" s="81"/>
      <c r="K64" s="83"/>
      <c r="L64" s="81"/>
      <c r="M64" s="83"/>
      <c r="N64" s="81"/>
    </row>
    <row r="65" spans="1:14" ht="30" outlineLevel="2" x14ac:dyDescent="0.25">
      <c r="A65" s="80" t="s">
        <v>181</v>
      </c>
      <c r="B65" s="81" t="s">
        <v>182</v>
      </c>
      <c r="C65" s="2" t="s">
        <v>127</v>
      </c>
      <c r="D65" s="2" t="s">
        <v>183</v>
      </c>
      <c r="E65" s="90"/>
      <c r="F65" s="81"/>
      <c r="G65" s="83"/>
      <c r="H65" s="81"/>
      <c r="I65" s="86"/>
      <c r="J65" s="81"/>
      <c r="K65" s="86"/>
      <c r="L65" s="81"/>
      <c r="M65" s="83"/>
      <c r="N65" s="81"/>
    </row>
    <row r="66" spans="1:14" ht="30" outlineLevel="2" x14ac:dyDescent="0.25">
      <c r="A66" s="80" t="s">
        <v>184</v>
      </c>
      <c r="B66" s="81" t="s">
        <v>185</v>
      </c>
      <c r="C66" s="2" t="s">
        <v>127</v>
      </c>
      <c r="D66" s="2" t="s">
        <v>186</v>
      </c>
      <c r="E66" s="82"/>
      <c r="F66" s="81"/>
      <c r="G66" s="86"/>
      <c r="H66" s="81"/>
      <c r="I66" s="83"/>
      <c r="J66" s="81"/>
      <c r="K66" s="86"/>
      <c r="L66" s="81"/>
      <c r="M66" s="83"/>
      <c r="N66" s="81"/>
    </row>
    <row r="67" spans="1:14" outlineLevel="1" x14ac:dyDescent="0.25">
      <c r="A67" s="80" t="s">
        <v>84</v>
      </c>
      <c r="B67" s="81" t="s">
        <v>187</v>
      </c>
      <c r="C67" s="2" t="s">
        <v>127</v>
      </c>
      <c r="D67" s="2" t="s">
        <v>188</v>
      </c>
      <c r="E67" s="82"/>
      <c r="F67" s="81"/>
      <c r="G67" s="83"/>
      <c r="H67" s="81"/>
      <c r="I67" s="83"/>
      <c r="J67" s="81"/>
      <c r="K67" s="83"/>
      <c r="L67" s="81"/>
      <c r="M67" s="83"/>
      <c r="N67" s="81"/>
    </row>
    <row r="68" spans="1:14" ht="30" outlineLevel="2" x14ac:dyDescent="0.25">
      <c r="A68" s="80" t="s">
        <v>87</v>
      </c>
      <c r="B68" s="81" t="s">
        <v>189</v>
      </c>
      <c r="C68" s="2" t="s">
        <v>127</v>
      </c>
      <c r="D68" s="2" t="s">
        <v>190</v>
      </c>
      <c r="E68" s="82"/>
      <c r="F68" s="81"/>
      <c r="G68" s="83"/>
      <c r="H68" s="81"/>
      <c r="I68" s="83"/>
      <c r="J68" s="81"/>
      <c r="K68" s="83"/>
      <c r="L68" s="81"/>
      <c r="M68" s="83"/>
      <c r="N68" s="81"/>
    </row>
    <row r="69" spans="1:14" ht="30" outlineLevel="2" x14ac:dyDescent="0.25">
      <c r="A69" s="80" t="s">
        <v>90</v>
      </c>
      <c r="B69" s="81" t="s">
        <v>191</v>
      </c>
      <c r="C69" s="2" t="s">
        <v>127</v>
      </c>
      <c r="D69" s="2" t="s">
        <v>192</v>
      </c>
      <c r="E69" s="82"/>
      <c r="F69" s="81"/>
      <c r="G69" s="83"/>
      <c r="H69" s="81"/>
      <c r="I69" s="83"/>
      <c r="J69" s="81"/>
      <c r="K69" s="83"/>
      <c r="L69" s="81"/>
      <c r="M69" s="83"/>
      <c r="N69" s="81"/>
    </row>
    <row r="70" spans="1:14" ht="30" outlineLevel="2" x14ac:dyDescent="0.25">
      <c r="A70" s="80" t="s">
        <v>93</v>
      </c>
      <c r="B70" s="81" t="s">
        <v>193</v>
      </c>
      <c r="C70" s="2" t="s">
        <v>127</v>
      </c>
      <c r="D70" s="2" t="s">
        <v>194</v>
      </c>
      <c r="E70" s="82"/>
      <c r="F70" s="81"/>
      <c r="G70" s="83"/>
      <c r="H70" s="81"/>
      <c r="I70" s="83"/>
      <c r="J70" s="81"/>
      <c r="K70" s="83"/>
      <c r="L70" s="81"/>
      <c r="M70" s="83"/>
      <c r="N70" s="81"/>
    </row>
    <row r="71" spans="1:14" ht="30" outlineLevel="2" x14ac:dyDescent="0.25">
      <c r="A71" s="80" t="s">
        <v>96</v>
      </c>
      <c r="B71" s="81" t="s">
        <v>195</v>
      </c>
      <c r="C71" s="2" t="s">
        <v>127</v>
      </c>
      <c r="D71" s="2" t="s">
        <v>196</v>
      </c>
      <c r="E71" s="82"/>
      <c r="F71" s="81"/>
      <c r="G71" s="83"/>
      <c r="H71" s="81"/>
      <c r="I71" s="83"/>
      <c r="J71" s="81"/>
      <c r="K71" s="83"/>
      <c r="L71" s="81"/>
      <c r="M71" s="83"/>
      <c r="N71" s="81"/>
    </row>
    <row r="72" spans="1:14" ht="30" outlineLevel="2" x14ac:dyDescent="0.25">
      <c r="A72" s="80" t="s">
        <v>197</v>
      </c>
      <c r="B72" s="81" t="s">
        <v>198</v>
      </c>
      <c r="C72" s="2" t="s">
        <v>127</v>
      </c>
      <c r="D72" s="2" t="s">
        <v>199</v>
      </c>
      <c r="E72" s="82"/>
      <c r="F72" s="81"/>
      <c r="G72" s="83"/>
      <c r="H72" s="81"/>
      <c r="I72" s="83"/>
      <c r="J72" s="81"/>
      <c r="K72" s="83"/>
      <c r="L72" s="81"/>
      <c r="M72" s="83"/>
      <c r="N72" s="81"/>
    </row>
    <row r="73" spans="1:14" outlineLevel="3" x14ac:dyDescent="0.25">
      <c r="A73" s="80" t="s">
        <v>200</v>
      </c>
      <c r="B73" s="81" t="s">
        <v>201</v>
      </c>
      <c r="C73" s="2" t="s">
        <v>127</v>
      </c>
      <c r="D73" s="2" t="s">
        <v>202</v>
      </c>
      <c r="E73" s="82"/>
      <c r="F73" s="81"/>
      <c r="G73" s="83"/>
      <c r="H73" s="81"/>
      <c r="I73" s="83"/>
      <c r="J73" s="81"/>
      <c r="K73" s="83"/>
      <c r="L73" s="81"/>
      <c r="M73" s="83"/>
      <c r="N73" s="81"/>
    </row>
    <row r="74" spans="1:14" outlineLevel="3" x14ac:dyDescent="0.25">
      <c r="A74" s="80" t="s">
        <v>203</v>
      </c>
      <c r="B74" s="81" t="s">
        <v>204</v>
      </c>
      <c r="C74" s="2" t="s">
        <v>127</v>
      </c>
      <c r="D74" s="2" t="s">
        <v>205</v>
      </c>
      <c r="E74" s="82"/>
      <c r="F74" s="81"/>
      <c r="G74" s="83"/>
      <c r="H74" s="81"/>
      <c r="I74" s="83"/>
      <c r="J74" s="81"/>
      <c r="K74" s="83"/>
      <c r="L74" s="81"/>
      <c r="M74" s="83"/>
      <c r="N74" s="81"/>
    </row>
    <row r="75" spans="1:14" ht="30" outlineLevel="2" x14ac:dyDescent="0.25">
      <c r="A75" s="80" t="s">
        <v>206</v>
      </c>
      <c r="B75" s="81" t="s">
        <v>207</v>
      </c>
      <c r="C75" s="2" t="s">
        <v>127</v>
      </c>
      <c r="D75" s="2" t="s">
        <v>208</v>
      </c>
      <c r="E75" s="82"/>
      <c r="F75" s="81"/>
      <c r="G75" s="83"/>
      <c r="H75" s="81"/>
      <c r="I75" s="83"/>
      <c r="J75" s="81"/>
      <c r="K75" s="83"/>
      <c r="L75" s="81"/>
      <c r="M75" s="83"/>
      <c r="N75" s="81"/>
    </row>
    <row r="76" spans="1:14" outlineLevel="2" x14ac:dyDescent="0.25">
      <c r="A76" s="80" t="s">
        <v>209</v>
      </c>
      <c r="B76" s="81" t="s">
        <v>210</v>
      </c>
      <c r="C76" s="2" t="s">
        <v>127</v>
      </c>
      <c r="D76" s="2" t="s">
        <v>211</v>
      </c>
      <c r="E76" s="84"/>
      <c r="F76" s="81"/>
      <c r="G76" s="85"/>
      <c r="H76" s="81"/>
      <c r="I76" s="85"/>
      <c r="J76" s="81"/>
      <c r="K76" s="85"/>
      <c r="L76" s="81"/>
      <c r="M76" s="85"/>
      <c r="N76" s="81"/>
    </row>
    <row r="77" spans="1:14" ht="30" outlineLevel="2" x14ac:dyDescent="0.25">
      <c r="A77" s="80" t="s">
        <v>212</v>
      </c>
      <c r="B77" s="81" t="s">
        <v>213</v>
      </c>
      <c r="C77" s="2" t="s">
        <v>127</v>
      </c>
      <c r="D77" s="2" t="s">
        <v>214</v>
      </c>
      <c r="E77" s="82"/>
      <c r="F77" s="81"/>
      <c r="G77" s="83"/>
      <c r="H77" s="81"/>
      <c r="I77" s="83"/>
      <c r="J77" s="81"/>
      <c r="K77" s="83"/>
      <c r="L77" s="81"/>
      <c r="M77" s="83"/>
      <c r="N77" s="81"/>
    </row>
    <row r="78" spans="1:14" ht="30" outlineLevel="2" x14ac:dyDescent="0.25">
      <c r="A78" s="80" t="s">
        <v>215</v>
      </c>
      <c r="B78" s="81" t="s">
        <v>216</v>
      </c>
      <c r="C78" s="2" t="s">
        <v>127</v>
      </c>
      <c r="D78" s="2" t="s">
        <v>217</v>
      </c>
      <c r="E78" s="90"/>
      <c r="F78" s="81"/>
      <c r="G78" s="86"/>
      <c r="H78" s="81"/>
      <c r="I78" s="86"/>
      <c r="J78" s="81"/>
      <c r="K78" s="86"/>
      <c r="L78" s="81"/>
      <c r="M78" s="83"/>
      <c r="N78" s="81"/>
    </row>
    <row r="79" spans="1:14" ht="30" outlineLevel="2" x14ac:dyDescent="0.25">
      <c r="A79" s="80" t="s">
        <v>218</v>
      </c>
      <c r="B79" s="81" t="s">
        <v>219</v>
      </c>
      <c r="C79" s="2" t="s">
        <v>127</v>
      </c>
      <c r="D79" s="2" t="s">
        <v>220</v>
      </c>
      <c r="E79" s="82"/>
      <c r="F79" s="81"/>
      <c r="G79" s="83"/>
      <c r="H79" s="81"/>
      <c r="I79" s="83"/>
      <c r="J79" s="81"/>
      <c r="K79" s="86"/>
      <c r="L79" s="81"/>
      <c r="M79" s="83"/>
      <c r="N79" s="81"/>
    </row>
    <row r="80" spans="1:14" outlineLevel="1" x14ac:dyDescent="0.25">
      <c r="A80" s="80" t="s">
        <v>221</v>
      </c>
      <c r="B80" s="81" t="s">
        <v>222</v>
      </c>
      <c r="C80" s="2" t="s">
        <v>127</v>
      </c>
      <c r="D80" s="2" t="s">
        <v>223</v>
      </c>
      <c r="E80" s="82"/>
      <c r="F80" s="81"/>
      <c r="G80" s="83"/>
      <c r="H80" s="81"/>
      <c r="I80" s="83"/>
      <c r="J80" s="81"/>
      <c r="K80" s="83"/>
      <c r="L80" s="81"/>
      <c r="M80" s="83"/>
      <c r="N80" s="81"/>
    </row>
    <row r="81" spans="1:14" ht="30" outlineLevel="2" x14ac:dyDescent="0.25">
      <c r="A81" s="80" t="s">
        <v>224</v>
      </c>
      <c r="B81" s="81" t="s">
        <v>225</v>
      </c>
      <c r="C81" s="2" t="s">
        <v>127</v>
      </c>
      <c r="D81" s="2" t="s">
        <v>226</v>
      </c>
      <c r="E81" s="82"/>
      <c r="F81" s="81"/>
      <c r="G81" s="83"/>
      <c r="H81" s="81"/>
      <c r="I81" s="83"/>
      <c r="J81" s="81"/>
      <c r="K81" s="83"/>
      <c r="L81" s="81"/>
      <c r="M81" s="83"/>
      <c r="N81" s="81"/>
    </row>
    <row r="82" spans="1:14" ht="30" outlineLevel="2" x14ac:dyDescent="0.25">
      <c r="A82" s="80" t="s">
        <v>227</v>
      </c>
      <c r="B82" s="81" t="s">
        <v>228</v>
      </c>
      <c r="C82" s="2" t="s">
        <v>127</v>
      </c>
      <c r="D82" s="2" t="s">
        <v>229</v>
      </c>
      <c r="E82" s="82"/>
      <c r="F82" s="81"/>
      <c r="G82" s="83"/>
      <c r="H82" s="81"/>
      <c r="I82" s="83"/>
      <c r="J82" s="81"/>
      <c r="K82" s="83"/>
      <c r="L82" s="81"/>
      <c r="M82" s="83"/>
      <c r="N82" s="81"/>
    </row>
    <row r="83" spans="1:14" ht="30" outlineLevel="2" x14ac:dyDescent="0.25">
      <c r="A83" s="80" t="s">
        <v>230</v>
      </c>
      <c r="B83" s="81" t="s">
        <v>231</v>
      </c>
      <c r="C83" s="2" t="s">
        <v>127</v>
      </c>
      <c r="D83" s="2" t="s">
        <v>232</v>
      </c>
      <c r="E83" s="82"/>
      <c r="F83" s="81"/>
      <c r="G83" s="83"/>
      <c r="H83" s="81"/>
      <c r="I83" s="83"/>
      <c r="J83" s="81"/>
      <c r="K83" s="83"/>
      <c r="L83" s="81"/>
      <c r="M83" s="83"/>
      <c r="N83" s="81"/>
    </row>
    <row r="84" spans="1:14" ht="30" outlineLevel="2" x14ac:dyDescent="0.25">
      <c r="A84" s="80" t="s">
        <v>233</v>
      </c>
      <c r="B84" s="81" t="s">
        <v>234</v>
      </c>
      <c r="C84" s="2" t="s">
        <v>127</v>
      </c>
      <c r="D84" s="2" t="s">
        <v>235</v>
      </c>
      <c r="E84" s="82"/>
      <c r="F84" s="81"/>
      <c r="G84" s="83"/>
      <c r="H84" s="81"/>
      <c r="I84" s="83"/>
      <c r="J84" s="81"/>
      <c r="K84" s="83"/>
      <c r="L84" s="81"/>
      <c r="M84" s="83"/>
      <c r="N84" s="81"/>
    </row>
    <row r="85" spans="1:14" ht="30" outlineLevel="2" x14ac:dyDescent="0.25">
      <c r="A85" s="80" t="s">
        <v>236</v>
      </c>
      <c r="B85" s="81" t="s">
        <v>237</v>
      </c>
      <c r="C85" s="2" t="s">
        <v>127</v>
      </c>
      <c r="D85" s="2" t="s">
        <v>238</v>
      </c>
      <c r="E85" s="82"/>
      <c r="F85" s="81"/>
      <c r="G85" s="83"/>
      <c r="H85" s="81"/>
      <c r="I85" s="83"/>
      <c r="J85" s="81"/>
      <c r="K85" s="83"/>
      <c r="L85" s="81"/>
      <c r="M85" s="83"/>
      <c r="N85" s="81"/>
    </row>
    <row r="86" spans="1:14" outlineLevel="3" x14ac:dyDescent="0.25">
      <c r="A86" s="80" t="s">
        <v>239</v>
      </c>
      <c r="B86" s="81" t="s">
        <v>240</v>
      </c>
      <c r="C86" s="2" t="s">
        <v>127</v>
      </c>
      <c r="D86" s="2" t="s">
        <v>241</v>
      </c>
      <c r="E86" s="82"/>
      <c r="F86" s="81"/>
      <c r="G86" s="83"/>
      <c r="H86" s="81"/>
      <c r="I86" s="83"/>
      <c r="J86" s="81"/>
      <c r="K86" s="83"/>
      <c r="L86" s="81"/>
      <c r="M86" s="83"/>
      <c r="N86" s="81"/>
    </row>
    <row r="87" spans="1:14" outlineLevel="3" x14ac:dyDescent="0.25">
      <c r="A87" s="80" t="s">
        <v>242</v>
      </c>
      <c r="B87" s="81" t="s">
        <v>243</v>
      </c>
      <c r="C87" s="2" t="s">
        <v>127</v>
      </c>
      <c r="D87" s="2" t="s">
        <v>244</v>
      </c>
      <c r="E87" s="82"/>
      <c r="F87" s="81"/>
      <c r="G87" s="83"/>
      <c r="H87" s="81"/>
      <c r="I87" s="83"/>
      <c r="J87" s="81"/>
      <c r="K87" s="83"/>
      <c r="L87" s="81"/>
      <c r="M87" s="83"/>
      <c r="N87" s="81"/>
    </row>
    <row r="88" spans="1:14" ht="30" outlineLevel="2" x14ac:dyDescent="0.25">
      <c r="A88" s="80" t="s">
        <v>245</v>
      </c>
      <c r="B88" s="81" t="s">
        <v>246</v>
      </c>
      <c r="C88" s="2" t="s">
        <v>127</v>
      </c>
      <c r="D88" s="2" t="s">
        <v>247</v>
      </c>
      <c r="E88" s="82"/>
      <c r="F88" s="81"/>
      <c r="G88" s="83"/>
      <c r="H88" s="81"/>
      <c r="I88" s="83"/>
      <c r="J88" s="81"/>
      <c r="K88" s="83"/>
      <c r="L88" s="81"/>
      <c r="M88" s="83"/>
      <c r="N88" s="81"/>
    </row>
    <row r="89" spans="1:14" outlineLevel="2" x14ac:dyDescent="0.25">
      <c r="A89" s="80" t="s">
        <v>248</v>
      </c>
      <c r="B89" s="81" t="s">
        <v>249</v>
      </c>
      <c r="C89" s="2" t="s">
        <v>127</v>
      </c>
      <c r="D89" s="2" t="s">
        <v>250</v>
      </c>
      <c r="E89" s="84"/>
      <c r="F89" s="81"/>
      <c r="G89" s="85"/>
      <c r="H89" s="81"/>
      <c r="I89" s="83"/>
      <c r="J89" s="81"/>
      <c r="K89" s="85"/>
      <c r="L89" s="81"/>
      <c r="M89" s="83"/>
      <c r="N89" s="81"/>
    </row>
    <row r="90" spans="1:14" ht="30" outlineLevel="2" x14ac:dyDescent="0.25">
      <c r="A90" s="80" t="s">
        <v>251</v>
      </c>
      <c r="B90" s="81" t="s">
        <v>252</v>
      </c>
      <c r="C90" s="2" t="s">
        <v>127</v>
      </c>
      <c r="D90" s="2" t="s">
        <v>253</v>
      </c>
      <c r="E90" s="82"/>
      <c r="F90" s="81"/>
      <c r="G90" s="83"/>
      <c r="H90" s="81"/>
      <c r="I90" s="83"/>
      <c r="J90" s="81"/>
      <c r="K90" s="83"/>
      <c r="L90" s="81"/>
      <c r="M90" s="83"/>
      <c r="N90" s="81"/>
    </row>
    <row r="91" spans="1:14" ht="30" outlineLevel="2" x14ac:dyDescent="0.25">
      <c r="A91" s="80" t="s">
        <v>254</v>
      </c>
      <c r="B91" s="81" t="s">
        <v>255</v>
      </c>
      <c r="C91" s="2" t="s">
        <v>127</v>
      </c>
      <c r="D91" s="2" t="s">
        <v>256</v>
      </c>
      <c r="E91" s="90"/>
      <c r="F91" s="81"/>
      <c r="G91" s="83"/>
      <c r="H91" s="81"/>
      <c r="I91" s="83"/>
      <c r="J91" s="81"/>
      <c r="K91" s="86"/>
      <c r="L91" s="81"/>
      <c r="M91" s="83"/>
      <c r="N91" s="81"/>
    </row>
    <row r="92" spans="1:14" ht="30" outlineLevel="2" x14ac:dyDescent="0.25">
      <c r="A92" s="80" t="s">
        <v>257</v>
      </c>
      <c r="B92" s="81" t="s">
        <v>258</v>
      </c>
      <c r="C92" s="2" t="s">
        <v>127</v>
      </c>
      <c r="D92" s="2" t="s">
        <v>259</v>
      </c>
      <c r="E92" s="82"/>
      <c r="F92" s="81"/>
      <c r="G92" s="86"/>
      <c r="H92" s="81"/>
      <c r="I92" s="83"/>
      <c r="J92" s="81"/>
      <c r="K92" s="86"/>
      <c r="L92" s="81"/>
      <c r="M92" s="83"/>
      <c r="N92" s="81"/>
    </row>
    <row r="93" spans="1:14" outlineLevel="1" x14ac:dyDescent="0.25">
      <c r="A93" s="80" t="s">
        <v>260</v>
      </c>
      <c r="B93" s="81" t="s">
        <v>261</v>
      </c>
      <c r="C93" s="2" t="s">
        <v>127</v>
      </c>
      <c r="D93" s="2" t="s">
        <v>262</v>
      </c>
      <c r="E93" s="82"/>
      <c r="F93" s="81"/>
      <c r="G93" s="83"/>
      <c r="H93" s="81"/>
      <c r="I93" s="83"/>
      <c r="J93" s="81"/>
      <c r="K93" s="83"/>
      <c r="L93" s="81"/>
      <c r="M93" s="83"/>
      <c r="N93" s="81"/>
    </row>
    <row r="94" spans="1:14" ht="30" outlineLevel="2" x14ac:dyDescent="0.25">
      <c r="A94" s="80" t="s">
        <v>263</v>
      </c>
      <c r="B94" s="81" t="s">
        <v>264</v>
      </c>
      <c r="C94" s="2" t="s">
        <v>127</v>
      </c>
      <c r="D94" s="2" t="s">
        <v>265</v>
      </c>
      <c r="E94" s="82"/>
      <c r="F94" s="81"/>
      <c r="G94" s="83"/>
      <c r="H94" s="81"/>
      <c r="I94" s="83"/>
      <c r="J94" s="81"/>
      <c r="K94" s="83"/>
      <c r="L94" s="81"/>
      <c r="M94" s="83"/>
      <c r="N94" s="81"/>
    </row>
    <row r="95" spans="1:14" ht="30" outlineLevel="2" x14ac:dyDescent="0.25">
      <c r="A95" s="80" t="s">
        <v>266</v>
      </c>
      <c r="B95" s="81" t="s">
        <v>267</v>
      </c>
      <c r="C95" s="2" t="s">
        <v>127</v>
      </c>
      <c r="D95" s="2" t="s">
        <v>268</v>
      </c>
      <c r="E95" s="82"/>
      <c r="F95" s="81"/>
      <c r="G95" s="83"/>
      <c r="H95" s="81"/>
      <c r="I95" s="83"/>
      <c r="J95" s="81"/>
      <c r="K95" s="83"/>
      <c r="L95" s="81"/>
      <c r="M95" s="83"/>
      <c r="N95" s="81"/>
    </row>
    <row r="96" spans="1:14" ht="30" outlineLevel="2" x14ac:dyDescent="0.25">
      <c r="A96" s="80" t="s">
        <v>269</v>
      </c>
      <c r="B96" s="81" t="s">
        <v>270</v>
      </c>
      <c r="C96" s="2" t="s">
        <v>127</v>
      </c>
      <c r="D96" s="2" t="s">
        <v>271</v>
      </c>
      <c r="E96" s="82"/>
      <c r="F96" s="81"/>
      <c r="G96" s="83"/>
      <c r="H96" s="81"/>
      <c r="I96" s="83"/>
      <c r="J96" s="81"/>
      <c r="K96" s="83"/>
      <c r="L96" s="81"/>
      <c r="M96" s="83"/>
      <c r="N96" s="81"/>
    </row>
    <row r="97" spans="1:14" ht="30" outlineLevel="2" x14ac:dyDescent="0.25">
      <c r="A97" s="80" t="s">
        <v>272</v>
      </c>
      <c r="B97" s="81" t="s">
        <v>273</v>
      </c>
      <c r="C97" s="2" t="s">
        <v>127</v>
      </c>
      <c r="D97" s="2" t="s">
        <v>274</v>
      </c>
      <c r="E97" s="82"/>
      <c r="F97" s="81"/>
      <c r="G97" s="83"/>
      <c r="H97" s="81"/>
      <c r="I97" s="83"/>
      <c r="J97" s="81"/>
      <c r="K97" s="83"/>
      <c r="L97" s="81"/>
      <c r="M97" s="83"/>
      <c r="N97" s="81"/>
    </row>
    <row r="98" spans="1:14" ht="30" outlineLevel="2" x14ac:dyDescent="0.25">
      <c r="A98" s="80" t="s">
        <v>275</v>
      </c>
      <c r="B98" s="81" t="s">
        <v>276</v>
      </c>
      <c r="C98" s="2" t="s">
        <v>127</v>
      </c>
      <c r="D98" s="2" t="s">
        <v>277</v>
      </c>
      <c r="E98" s="82"/>
      <c r="F98" s="81"/>
      <c r="G98" s="83"/>
      <c r="H98" s="81"/>
      <c r="I98" s="83"/>
      <c r="J98" s="81"/>
      <c r="K98" s="83"/>
      <c r="L98" s="81"/>
      <c r="M98" s="83"/>
      <c r="N98" s="81"/>
    </row>
    <row r="99" spans="1:14" outlineLevel="3" x14ac:dyDescent="0.25">
      <c r="A99" s="80" t="s">
        <v>278</v>
      </c>
      <c r="B99" s="81" t="s">
        <v>279</v>
      </c>
      <c r="C99" s="2" t="s">
        <v>127</v>
      </c>
      <c r="D99" s="2" t="s">
        <v>280</v>
      </c>
      <c r="E99" s="82"/>
      <c r="F99" s="81"/>
      <c r="G99" s="83"/>
      <c r="H99" s="81"/>
      <c r="I99" s="83"/>
      <c r="J99" s="81"/>
      <c r="K99" s="83"/>
      <c r="L99" s="81"/>
      <c r="M99" s="83"/>
      <c r="N99" s="81"/>
    </row>
    <row r="100" spans="1:14" outlineLevel="3" x14ac:dyDescent="0.25">
      <c r="A100" s="80" t="s">
        <v>281</v>
      </c>
      <c r="B100" s="81" t="s">
        <v>282</v>
      </c>
      <c r="C100" s="2" t="s">
        <v>127</v>
      </c>
      <c r="D100" s="2" t="s">
        <v>283</v>
      </c>
      <c r="E100" s="82"/>
      <c r="F100" s="81"/>
      <c r="G100" s="83"/>
      <c r="H100" s="81"/>
      <c r="I100" s="83"/>
      <c r="J100" s="81"/>
      <c r="K100" s="83"/>
      <c r="L100" s="81"/>
      <c r="M100" s="83"/>
      <c r="N100" s="81"/>
    </row>
    <row r="101" spans="1:14" ht="30" outlineLevel="2" x14ac:dyDescent="0.25">
      <c r="A101" s="80" t="s">
        <v>284</v>
      </c>
      <c r="B101" s="81" t="s">
        <v>285</v>
      </c>
      <c r="C101" s="2" t="s">
        <v>127</v>
      </c>
      <c r="D101" s="2" t="s">
        <v>286</v>
      </c>
      <c r="E101" s="82"/>
      <c r="F101" s="81"/>
      <c r="G101" s="83"/>
      <c r="H101" s="81"/>
      <c r="I101" s="83"/>
      <c r="J101" s="81"/>
      <c r="K101" s="83"/>
      <c r="L101" s="81"/>
      <c r="M101" s="83"/>
      <c r="N101" s="81"/>
    </row>
    <row r="102" spans="1:14" outlineLevel="2" x14ac:dyDescent="0.25">
      <c r="A102" s="80" t="s">
        <v>287</v>
      </c>
      <c r="B102" s="81" t="s">
        <v>288</v>
      </c>
      <c r="C102" s="2" t="s">
        <v>127</v>
      </c>
      <c r="D102" s="2" t="s">
        <v>289</v>
      </c>
      <c r="E102" s="84"/>
      <c r="F102" s="81"/>
      <c r="G102" s="85"/>
      <c r="H102" s="81"/>
      <c r="I102" s="83"/>
      <c r="J102" s="81"/>
      <c r="K102" s="85"/>
      <c r="L102" s="81"/>
      <c r="M102" s="83"/>
      <c r="N102" s="81"/>
    </row>
    <row r="103" spans="1:14" ht="30" outlineLevel="2" x14ac:dyDescent="0.25">
      <c r="A103" s="80" t="s">
        <v>290</v>
      </c>
      <c r="B103" s="81" t="s">
        <v>291</v>
      </c>
      <c r="C103" s="2" t="s">
        <v>127</v>
      </c>
      <c r="D103" s="2" t="s">
        <v>292</v>
      </c>
      <c r="E103" s="82"/>
      <c r="F103" s="81"/>
      <c r="G103" s="83"/>
      <c r="H103" s="81"/>
      <c r="I103" s="83"/>
      <c r="J103" s="81"/>
      <c r="K103" s="83"/>
      <c r="L103" s="81"/>
      <c r="M103" s="83"/>
      <c r="N103" s="81"/>
    </row>
    <row r="104" spans="1:14" ht="30" outlineLevel="2" x14ac:dyDescent="0.25">
      <c r="A104" s="80" t="s">
        <v>293</v>
      </c>
      <c r="B104" s="81" t="s">
        <v>294</v>
      </c>
      <c r="C104" s="2" t="s">
        <v>127</v>
      </c>
      <c r="D104" s="2" t="s">
        <v>295</v>
      </c>
      <c r="E104" s="82"/>
      <c r="F104" s="81"/>
      <c r="G104" s="86"/>
      <c r="H104" s="81"/>
      <c r="I104" s="83"/>
      <c r="J104" s="81"/>
      <c r="K104" s="86"/>
      <c r="L104" s="81"/>
      <c r="M104" s="83"/>
      <c r="N104" s="81"/>
    </row>
    <row r="105" spans="1:14" ht="30" outlineLevel="2" x14ac:dyDescent="0.25">
      <c r="A105" s="80" t="s">
        <v>296</v>
      </c>
      <c r="B105" s="81" t="s">
        <v>297</v>
      </c>
      <c r="C105" s="2" t="s">
        <v>127</v>
      </c>
      <c r="D105" s="2" t="s">
        <v>298</v>
      </c>
      <c r="E105" s="82"/>
      <c r="F105" s="81"/>
      <c r="G105" s="86"/>
      <c r="H105" s="81"/>
      <c r="I105" s="83"/>
      <c r="J105" s="81"/>
      <c r="K105" s="86"/>
      <c r="L105" s="81"/>
      <c r="M105" s="83"/>
      <c r="N105" s="81"/>
    </row>
    <row r="106" spans="1:14" ht="30" x14ac:dyDescent="0.25">
      <c r="A106" s="80"/>
      <c r="B106" s="81" t="s">
        <v>299</v>
      </c>
      <c r="C106" s="2" t="s">
        <v>300</v>
      </c>
      <c r="E106" s="81"/>
      <c r="F106" s="81"/>
      <c r="G106" s="80"/>
      <c r="H106" s="81"/>
      <c r="I106" s="80"/>
      <c r="J106" s="81"/>
      <c r="K106" s="80"/>
      <c r="L106" s="81"/>
      <c r="M106" s="80"/>
      <c r="N106" s="81"/>
    </row>
    <row r="107" spans="1:14" ht="30" outlineLevel="1" x14ac:dyDescent="0.25">
      <c r="A107" s="80" t="s">
        <v>54</v>
      </c>
      <c r="B107" s="81" t="s">
        <v>301</v>
      </c>
      <c r="C107" s="2" t="s">
        <v>300</v>
      </c>
      <c r="D107" s="2" t="s">
        <v>302</v>
      </c>
      <c r="E107" s="81"/>
      <c r="F107" s="81"/>
      <c r="G107" s="80"/>
      <c r="H107" s="81"/>
      <c r="I107" s="80"/>
      <c r="J107" s="81"/>
      <c r="K107" s="80"/>
      <c r="L107" s="81"/>
      <c r="M107" s="80"/>
      <c r="N107" s="81"/>
    </row>
    <row r="108" spans="1:14" ht="30" outlineLevel="1" x14ac:dyDescent="0.25">
      <c r="A108" s="80" t="s">
        <v>66</v>
      </c>
      <c r="B108" s="81" t="s">
        <v>303</v>
      </c>
      <c r="C108" s="2" t="s">
        <v>300</v>
      </c>
      <c r="D108" s="2" t="s">
        <v>106</v>
      </c>
      <c r="E108" s="82"/>
      <c r="F108" s="81"/>
      <c r="G108" s="83"/>
      <c r="H108" s="81"/>
      <c r="I108" s="83"/>
      <c r="J108" s="81"/>
      <c r="K108" s="83"/>
      <c r="L108" s="81"/>
      <c r="M108" s="83"/>
      <c r="N108" s="81"/>
    </row>
    <row r="109" spans="1:14" ht="30" outlineLevel="1" x14ac:dyDescent="0.25">
      <c r="A109" s="80" t="s">
        <v>84</v>
      </c>
      <c r="B109" s="81" t="s">
        <v>304</v>
      </c>
      <c r="C109" s="2" t="s">
        <v>300</v>
      </c>
      <c r="D109" s="2" t="s">
        <v>108</v>
      </c>
      <c r="E109" s="82"/>
      <c r="F109" s="81"/>
      <c r="G109" s="83"/>
      <c r="H109" s="81"/>
      <c r="I109" s="83"/>
      <c r="J109" s="81"/>
      <c r="K109" s="83"/>
      <c r="L109" s="81"/>
      <c r="M109" s="83"/>
      <c r="N109" s="81"/>
    </row>
    <row r="110" spans="1:14" ht="45" outlineLevel="1" x14ac:dyDescent="0.25">
      <c r="A110" s="80" t="s">
        <v>221</v>
      </c>
      <c r="B110" s="81" t="s">
        <v>305</v>
      </c>
      <c r="C110" s="2" t="s">
        <v>300</v>
      </c>
      <c r="D110" s="2" t="s">
        <v>134</v>
      </c>
      <c r="E110" s="82"/>
      <c r="F110" s="81"/>
      <c r="G110" s="83"/>
      <c r="H110" s="81"/>
      <c r="I110" s="83"/>
      <c r="J110" s="81"/>
      <c r="K110" s="83"/>
      <c r="L110" s="81"/>
      <c r="M110" s="83"/>
      <c r="N110" s="81"/>
    </row>
    <row r="111" spans="1:14" ht="45" outlineLevel="1" x14ac:dyDescent="0.25">
      <c r="A111" s="80" t="s">
        <v>260</v>
      </c>
      <c r="B111" s="81" t="s">
        <v>306</v>
      </c>
      <c r="C111" s="2" t="s">
        <v>300</v>
      </c>
      <c r="D111" s="2" t="s">
        <v>136</v>
      </c>
      <c r="E111" s="82"/>
      <c r="F111" s="81"/>
      <c r="G111" s="83"/>
      <c r="H111" s="81"/>
      <c r="I111" s="83"/>
      <c r="J111" s="81"/>
      <c r="K111" s="83"/>
      <c r="L111" s="81"/>
      <c r="M111" s="83"/>
      <c r="N111" s="81"/>
    </row>
    <row r="112" spans="1:14" ht="45" outlineLevel="1" x14ac:dyDescent="0.25">
      <c r="A112" s="80" t="s">
        <v>307</v>
      </c>
      <c r="B112" s="81" t="s">
        <v>308</v>
      </c>
      <c r="C112" s="2" t="s">
        <v>300</v>
      </c>
      <c r="D112" s="2" t="s">
        <v>117</v>
      </c>
      <c r="E112" s="82"/>
      <c r="F112" s="81"/>
      <c r="G112" s="83"/>
      <c r="H112" s="81"/>
      <c r="I112" s="83"/>
      <c r="J112" s="81"/>
      <c r="K112" s="83"/>
      <c r="L112" s="81"/>
      <c r="M112" s="83"/>
      <c r="N112" s="81"/>
    </row>
    <row r="113" spans="1:14" ht="45" x14ac:dyDescent="0.25">
      <c r="A113" s="80"/>
      <c r="B113" s="81" t="s">
        <v>309</v>
      </c>
      <c r="C113" s="2" t="s">
        <v>310</v>
      </c>
      <c r="E113" s="81"/>
      <c r="F113" s="81"/>
      <c r="G113" s="80"/>
      <c r="H113" s="81"/>
      <c r="I113" s="80"/>
      <c r="J113" s="81"/>
      <c r="K113" s="80"/>
      <c r="L113" s="81"/>
      <c r="M113" s="80"/>
      <c r="N113" s="81"/>
    </row>
    <row r="114" spans="1:14" ht="45" outlineLevel="1" x14ac:dyDescent="0.25">
      <c r="A114" s="80" t="s">
        <v>54</v>
      </c>
      <c r="B114" s="81" t="s">
        <v>311</v>
      </c>
      <c r="C114" s="2" t="s">
        <v>310</v>
      </c>
      <c r="D114" s="2" t="s">
        <v>56</v>
      </c>
      <c r="E114" s="82"/>
      <c r="F114" s="81"/>
      <c r="G114" s="83"/>
      <c r="H114" s="81"/>
      <c r="I114" s="83"/>
      <c r="J114" s="81"/>
      <c r="K114" s="83"/>
      <c r="L114" s="81"/>
      <c r="M114" s="83"/>
      <c r="N114" s="81"/>
    </row>
    <row r="115" spans="1:14" ht="45" x14ac:dyDescent="0.25">
      <c r="A115" s="80"/>
      <c r="B115" s="81" t="s">
        <v>312</v>
      </c>
      <c r="C115" s="2" t="s">
        <v>313</v>
      </c>
      <c r="E115" s="81"/>
      <c r="F115" s="81"/>
      <c r="G115" s="80"/>
      <c r="H115" s="81"/>
      <c r="I115" s="80"/>
      <c r="J115" s="81"/>
      <c r="K115" s="80"/>
      <c r="L115" s="81"/>
      <c r="M115" s="80"/>
      <c r="N115" s="81"/>
    </row>
    <row r="116" spans="1:14" ht="135" outlineLevel="1" x14ac:dyDescent="0.25">
      <c r="A116" s="80" t="s">
        <v>54</v>
      </c>
      <c r="B116" s="81" t="s">
        <v>314</v>
      </c>
      <c r="C116" s="2" t="s">
        <v>313</v>
      </c>
      <c r="D116" s="2" t="s">
        <v>315</v>
      </c>
      <c r="E116" s="82"/>
      <c r="F116" s="81"/>
      <c r="G116" s="83"/>
      <c r="H116" s="81"/>
      <c r="I116" s="83"/>
      <c r="J116" s="81"/>
      <c r="K116" s="83"/>
      <c r="L116" s="81"/>
      <c r="M116" s="83"/>
      <c r="N116" s="81"/>
    </row>
    <row r="117" spans="1:14" ht="60" outlineLevel="2" x14ac:dyDescent="0.25">
      <c r="A117" s="80" t="s">
        <v>57</v>
      </c>
      <c r="B117" s="81" t="s">
        <v>316</v>
      </c>
      <c r="C117" s="2" t="s">
        <v>313</v>
      </c>
      <c r="D117" s="2" t="s">
        <v>104</v>
      </c>
      <c r="E117" s="82"/>
      <c r="F117" s="81"/>
      <c r="G117" s="83"/>
      <c r="H117" s="81"/>
      <c r="I117" s="83"/>
      <c r="J117" s="81"/>
      <c r="K117" s="83"/>
      <c r="L117" s="81"/>
      <c r="M117" s="83"/>
      <c r="N117" s="81"/>
    </row>
    <row r="118" spans="1:14" ht="60" outlineLevel="2" x14ac:dyDescent="0.25">
      <c r="A118" s="80" t="s">
        <v>60</v>
      </c>
      <c r="B118" s="81" t="s">
        <v>317</v>
      </c>
      <c r="C118" s="2" t="s">
        <v>313</v>
      </c>
      <c r="D118" s="2" t="s">
        <v>302</v>
      </c>
      <c r="E118" s="82"/>
      <c r="F118" s="81"/>
      <c r="G118" s="83"/>
      <c r="H118" s="81"/>
      <c r="I118" s="83"/>
      <c r="J118" s="81"/>
      <c r="K118" s="83"/>
      <c r="L118" s="81"/>
      <c r="M118" s="83"/>
      <c r="N118" s="81"/>
    </row>
    <row r="119" spans="1:14" ht="105" outlineLevel="2" x14ac:dyDescent="0.25">
      <c r="A119" s="80" t="s">
        <v>63</v>
      </c>
      <c r="B119" s="81" t="s">
        <v>318</v>
      </c>
      <c r="C119" s="2" t="s">
        <v>313</v>
      </c>
      <c r="D119" s="2" t="s">
        <v>319</v>
      </c>
      <c r="E119" s="82"/>
      <c r="F119" s="81"/>
      <c r="G119" s="83"/>
      <c r="H119" s="81"/>
      <c r="I119" s="83"/>
      <c r="J119" s="81"/>
      <c r="K119" s="86"/>
      <c r="L119" s="81"/>
      <c r="M119" s="83"/>
      <c r="N119" s="81"/>
    </row>
    <row r="130" spans="1:2" hidden="1" x14ac:dyDescent="0.25">
      <c r="A130" s="2" t="s">
        <v>320</v>
      </c>
      <c r="B130" s="2" t="s">
        <v>321</v>
      </c>
    </row>
    <row r="131" spans="1:2" hidden="1" x14ac:dyDescent="0.25">
      <c r="A131" s="2">
        <f>IF(ISBLANK(I96),I96,VLOOKUP(I96,A130:B130,2,FALSE()))</f>
        <v>0</v>
      </c>
    </row>
    <row r="132" spans="1:2" hidden="1" x14ac:dyDescent="0.25">
      <c r="A132" s="2">
        <f>IF(ISBLANK(M83),M83,VLOOKUP(M83,A130:B130,2,FALSE()))</f>
        <v>0</v>
      </c>
    </row>
    <row r="133" spans="1:2" hidden="1" x14ac:dyDescent="0.25">
      <c r="A133" s="2">
        <f>IF(ISBLANK(M96),M96,VLOOKUP(M96,A130:B130,2,FALSE()))</f>
        <v>0</v>
      </c>
    </row>
    <row r="134" spans="1:2" hidden="1" x14ac:dyDescent="0.25">
      <c r="A134" s="2">
        <f>IF(ISBLANK(M118),M118,VLOOKUP(M118,A130:B130,2,FALSE()))</f>
        <v>0</v>
      </c>
    </row>
    <row r="135" spans="1:2" hidden="1" x14ac:dyDescent="0.25">
      <c r="A135" s="2">
        <f>IF(ISBLANK(M117),M117,VLOOKUP(M117,A130:B130,2,FALSE()))</f>
        <v>0</v>
      </c>
    </row>
    <row r="136" spans="1:2" hidden="1" x14ac:dyDescent="0.25">
      <c r="A136" s="2">
        <f>IF(ISBLANK(I83),I83,VLOOKUP(I83,A130:B130,2,FALSE()))</f>
        <v>0</v>
      </c>
    </row>
  </sheetData>
  <mergeCells count="27">
    <mergeCell ref="A3:A8"/>
    <mergeCell ref="B3:B8"/>
    <mergeCell ref="E3:F3"/>
    <mergeCell ref="G3:H3"/>
    <mergeCell ref="I3:J3"/>
    <mergeCell ref="E5:F5"/>
    <mergeCell ref="G5:H5"/>
    <mergeCell ref="I5:J5"/>
    <mergeCell ref="E7:F7"/>
    <mergeCell ref="G7:H7"/>
    <mergeCell ref="I7:J7"/>
    <mergeCell ref="M3:N3"/>
    <mergeCell ref="E4:F4"/>
    <mergeCell ref="G4:H4"/>
    <mergeCell ref="I4:J4"/>
    <mergeCell ref="K4:L4"/>
    <mergeCell ref="M4:N4"/>
    <mergeCell ref="K3:L3"/>
    <mergeCell ref="K7:L7"/>
    <mergeCell ref="M7:N7"/>
    <mergeCell ref="M5:N5"/>
    <mergeCell ref="E6:F6"/>
    <mergeCell ref="G6:H6"/>
    <mergeCell ref="I6:J6"/>
    <mergeCell ref="K6:L6"/>
    <mergeCell ref="M6:N6"/>
    <mergeCell ref="K5:L5"/>
  </mergeCells>
  <dataValidations count="1">
    <dataValidation type="list" showInputMessage="1" showErrorMessage="1" sqref="I83 M83 I96 M96 M117:M118" xr:uid="{E2DB0224-2C8E-43B6-80AE-8D0D11EF6539}">
      <formula1>$A$130</formula1>
    </dataValidation>
  </dataValidations>
  <printOptions horizontalCentered="1"/>
  <pageMargins left="0.7" right="0.7" top="0.75" bottom="0.75" header="0.3" footer="0.3"/>
  <pageSetup paperSize="9" orientation="portrait"/>
  <headerFooter>
    <oddHeader>&amp;RMänz Jannis</oddHeader>
    <oddFooter>&amp;CAngebotsspiegel&amp;L&amp;D&amp;RSeite &amp;P von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C3162-2BA7-416E-8FEC-A12CD98945D3}">
  <dimension ref="A1:G55"/>
  <sheetViews>
    <sheetView zoomScaleNormal="100" workbookViewId="0">
      <pane xSplit="2" ySplit="20" topLeftCell="C21" activePane="bottomRight" state="frozen"/>
      <selection pane="topRight" activeCell="C1" sqref="C1"/>
      <selection pane="bottomLeft" activeCell="A2" sqref="A2"/>
      <selection pane="bottomRight" activeCell="H21" sqref="H21"/>
    </sheetView>
  </sheetViews>
  <sheetFormatPr baseColWidth="10" defaultColWidth="11.42578125" defaultRowHeight="15" outlineLevelRow="1" x14ac:dyDescent="0.25"/>
  <cols>
    <col min="1" max="1" width="30.5703125" style="2" bestFit="1" customWidth="1"/>
    <col min="2" max="2" width="26.42578125" style="2" bestFit="1" customWidth="1"/>
    <col min="3" max="7" width="20.5703125" style="2" customWidth="1"/>
    <col min="8" max="16384" width="11.42578125" style="2"/>
  </cols>
  <sheetData>
    <row r="1" spans="2:7" hidden="1" outlineLevel="1" x14ac:dyDescent="0.25">
      <c r="B1" s="2" t="s">
        <v>322</v>
      </c>
      <c r="C1" s="2" t="s">
        <v>323</v>
      </c>
      <c r="D1" s="2" t="str">
        <f>C1</f>
        <v>Angebotsspiegel!</v>
      </c>
      <c r="E1" s="2" t="str">
        <f t="shared" ref="E1:G1" si="0">D1</f>
        <v>Angebotsspiegel!</v>
      </c>
      <c r="F1" s="2" t="str">
        <f t="shared" si="0"/>
        <v>Angebotsspiegel!</v>
      </c>
      <c r="G1" s="2" t="str">
        <f t="shared" si="0"/>
        <v>Angebotsspiegel!</v>
      </c>
    </row>
    <row r="2" spans="2:7" hidden="1" outlineLevel="1" x14ac:dyDescent="0.25">
      <c r="B2" s="2" t="s">
        <v>324</v>
      </c>
      <c r="C2" s="2" t="s">
        <v>325</v>
      </c>
      <c r="D2" s="2" t="s">
        <v>326</v>
      </c>
      <c r="E2" s="2" t="s">
        <v>327</v>
      </c>
      <c r="F2" s="2" t="s">
        <v>328</v>
      </c>
      <c r="G2" s="2" t="s">
        <v>329</v>
      </c>
    </row>
    <row r="3" spans="2:7" hidden="1" outlineLevel="1" x14ac:dyDescent="0.25">
      <c r="B3" s="2" t="s">
        <v>330</v>
      </c>
      <c r="C3" s="2">
        <v>3</v>
      </c>
      <c r="D3" s="2">
        <f>C3</f>
        <v>3</v>
      </c>
      <c r="E3" s="2">
        <f t="shared" ref="E3:G3" si="1">D3</f>
        <v>3</v>
      </c>
      <c r="F3" s="2">
        <f t="shared" si="1"/>
        <v>3</v>
      </c>
      <c r="G3" s="2">
        <f t="shared" si="1"/>
        <v>3</v>
      </c>
    </row>
    <row r="4" spans="2:7" hidden="1" outlineLevel="1" x14ac:dyDescent="0.25">
      <c r="B4" s="2" t="s">
        <v>331</v>
      </c>
      <c r="C4" s="2">
        <v>29</v>
      </c>
      <c r="D4" s="2">
        <f t="shared" ref="D4:G7" si="2">C4</f>
        <v>29</v>
      </c>
      <c r="E4" s="2">
        <f t="shared" si="2"/>
        <v>29</v>
      </c>
      <c r="F4" s="2">
        <f t="shared" si="2"/>
        <v>29</v>
      </c>
      <c r="G4" s="2">
        <f t="shared" si="2"/>
        <v>29</v>
      </c>
    </row>
    <row r="5" spans="2:7" hidden="1" outlineLevel="1" x14ac:dyDescent="0.25">
      <c r="B5" s="2" t="s">
        <v>332</v>
      </c>
      <c r="C5" s="2">
        <v>35</v>
      </c>
      <c r="D5" s="2">
        <f t="shared" si="2"/>
        <v>35</v>
      </c>
      <c r="E5" s="2">
        <f t="shared" si="2"/>
        <v>35</v>
      </c>
      <c r="F5" s="2">
        <f t="shared" si="2"/>
        <v>35</v>
      </c>
      <c r="G5" s="2">
        <f t="shared" si="2"/>
        <v>35</v>
      </c>
    </row>
    <row r="6" spans="2:7" hidden="1" outlineLevel="1" x14ac:dyDescent="0.25">
      <c r="B6" s="2" t="s">
        <v>333</v>
      </c>
      <c r="C6" s="2">
        <v>36</v>
      </c>
      <c r="D6" s="2">
        <f t="shared" si="2"/>
        <v>36</v>
      </c>
      <c r="E6" s="2">
        <f t="shared" si="2"/>
        <v>36</v>
      </c>
      <c r="F6" s="2">
        <f t="shared" si="2"/>
        <v>36</v>
      </c>
      <c r="G6" s="2">
        <f t="shared" si="2"/>
        <v>36</v>
      </c>
    </row>
    <row r="7" spans="2:7" hidden="1" outlineLevel="1" x14ac:dyDescent="0.25">
      <c r="B7" s="2" t="s">
        <v>334</v>
      </c>
      <c r="C7" s="2">
        <v>37</v>
      </c>
      <c r="D7" s="2">
        <f t="shared" si="2"/>
        <v>37</v>
      </c>
      <c r="E7" s="2">
        <f t="shared" si="2"/>
        <v>37</v>
      </c>
      <c r="F7" s="2">
        <f t="shared" si="2"/>
        <v>37</v>
      </c>
      <c r="G7" s="2">
        <f t="shared" si="2"/>
        <v>37</v>
      </c>
    </row>
    <row r="8" spans="2:7" hidden="1" outlineLevel="1" x14ac:dyDescent="0.25"/>
    <row r="9" spans="2:7" hidden="1" outlineLevel="1" x14ac:dyDescent="0.25">
      <c r="B9" s="2" t="s">
        <v>335</v>
      </c>
      <c r="C9" s="2" t="str" cm="1">
        <f t="array" aca="1" ref="C9" ca="1">INDIRECT(C1&amp;C2&amp;C3)</f>
        <v>Bieter 1</v>
      </c>
      <c r="D9" s="2" t="str" cm="1">
        <f t="array" aca="1" ref="D9" ca="1">INDIRECT(D1&amp;D2&amp;D3)</f>
        <v>Bieter 2</v>
      </c>
      <c r="E9" s="2" t="str" cm="1">
        <f t="array" aca="1" ref="E9" ca="1">INDIRECT(E1&amp;E2&amp;E3)</f>
        <v>Bieter 3</v>
      </c>
      <c r="F9" s="2" t="str" cm="1">
        <f t="array" aca="1" ref="F9" ca="1">INDIRECT(F1&amp;F2&amp;F3)</f>
        <v>Bieter 4</v>
      </c>
      <c r="G9" s="2" t="str" cm="1">
        <f t="array" aca="1" ref="G9" ca="1">INDIRECT(G1&amp;G2&amp;G3)</f>
        <v>Bieter 5</v>
      </c>
    </row>
    <row r="10" spans="2:7" hidden="1" outlineLevel="1" x14ac:dyDescent="0.25"/>
    <row r="11" spans="2:7" hidden="1" outlineLevel="1" x14ac:dyDescent="0.25">
      <c r="B11" s="2" t="s">
        <v>336</v>
      </c>
    </row>
    <row r="12" spans="2:7" hidden="1" outlineLevel="1" x14ac:dyDescent="0.25">
      <c r="B12" s="2" t="s">
        <v>337</v>
      </c>
      <c r="C12" s="2" t="s">
        <v>338</v>
      </c>
      <c r="D12" s="2" t="s">
        <v>339</v>
      </c>
    </row>
    <row r="13" spans="2:7" hidden="1" outlineLevel="1" x14ac:dyDescent="0.25">
      <c r="B13" s="91" t="str">
        <f>C12</f>
        <v>Obergrenze</v>
      </c>
      <c r="C13" s="92">
        <v>1</v>
      </c>
      <c r="D13" s="2">
        <v>0</v>
      </c>
      <c r="E13" s="2">
        <f t="shared" ref="E13:E18" si="3">VALUE(C13)</f>
        <v>1</v>
      </c>
    </row>
    <row r="14" spans="2:7" hidden="1" outlineLevel="1" x14ac:dyDescent="0.25">
      <c r="B14" s="91">
        <f>C13</f>
        <v>1</v>
      </c>
      <c r="C14" s="92">
        <v>0.9</v>
      </c>
      <c r="D14" s="2">
        <v>1</v>
      </c>
      <c r="E14" s="2">
        <f t="shared" si="3"/>
        <v>0.9</v>
      </c>
    </row>
    <row r="15" spans="2:7" hidden="1" outlineLevel="1" x14ac:dyDescent="0.25">
      <c r="B15" s="91">
        <f>C14</f>
        <v>0.9</v>
      </c>
      <c r="C15" s="92">
        <v>0.7</v>
      </c>
      <c r="D15" s="2">
        <v>2</v>
      </c>
      <c r="E15" s="2">
        <f t="shared" si="3"/>
        <v>0.7</v>
      </c>
    </row>
    <row r="16" spans="2:7" hidden="1" outlineLevel="1" x14ac:dyDescent="0.25">
      <c r="B16" s="91">
        <f>C15</f>
        <v>0.7</v>
      </c>
      <c r="C16" s="92">
        <v>0.5</v>
      </c>
      <c r="D16" s="2">
        <v>3</v>
      </c>
      <c r="E16" s="2">
        <f t="shared" si="3"/>
        <v>0.5</v>
      </c>
    </row>
    <row r="17" spans="1:7" hidden="1" outlineLevel="1" x14ac:dyDescent="0.25">
      <c r="B17" s="91">
        <f>C16</f>
        <v>0.5</v>
      </c>
      <c r="C17" s="92">
        <v>0.3</v>
      </c>
      <c r="D17" s="2">
        <v>4</v>
      </c>
      <c r="E17" s="2">
        <f t="shared" si="3"/>
        <v>0.3</v>
      </c>
    </row>
    <row r="18" spans="1:7" hidden="1" outlineLevel="1" x14ac:dyDescent="0.25">
      <c r="B18" s="91">
        <v>0</v>
      </c>
      <c r="C18" s="92">
        <v>0.1</v>
      </c>
      <c r="D18" s="2">
        <v>5</v>
      </c>
      <c r="E18" s="2">
        <f t="shared" si="3"/>
        <v>0.1</v>
      </c>
    </row>
    <row r="19" spans="1:7" hidden="1" outlineLevel="1" x14ac:dyDescent="0.25"/>
    <row r="20" spans="1:7" s="9" customFormat="1" ht="51" customHeight="1" collapsed="1" x14ac:dyDescent="0.25">
      <c r="A20" s="7" t="s">
        <v>340</v>
      </c>
      <c r="B20" s="8">
        <f>(30000+190000*5+25000*5)/5</f>
        <v>221000</v>
      </c>
      <c r="C20" s="10" t="str" cm="1">
        <f t="array" aca="1" ref="C20" ca="1">INDIRECT(C1&amp;C2&amp;C3)</f>
        <v>Bieter 1</v>
      </c>
      <c r="D20" s="10" t="str" cm="1">
        <f t="array" aca="1" ref="D20" ca="1">INDIRECT(D1&amp;D2&amp;D3)</f>
        <v>Bieter 2</v>
      </c>
      <c r="E20" s="10" t="str" cm="1">
        <f t="array" aca="1" ref="E20" ca="1">INDIRECT(E1&amp;E2&amp;E3)</f>
        <v>Bieter 3</v>
      </c>
      <c r="F20" s="10" t="str" cm="1">
        <f t="array" aca="1" ref="F20" ca="1">INDIRECT(F1&amp;F2&amp;F3)</f>
        <v>Bieter 4</v>
      </c>
      <c r="G20" s="10" t="str" cm="1">
        <f t="array" aca="1" ref="G20" ca="1">INDIRECT(G1&amp;G2&amp;G3)</f>
        <v>Bieter 5</v>
      </c>
    </row>
    <row r="22" spans="1:7" x14ac:dyDescent="0.25">
      <c r="B22" s="2" t="str">
        <f>B4</f>
        <v>Mittlerer Umsatz</v>
      </c>
      <c r="C22" s="63" cm="1">
        <f t="array" aca="1" ref="C22" ca="1">INDIRECT(C1&amp;C2&amp;C4)</f>
        <v>0</v>
      </c>
      <c r="D22" s="63" cm="1">
        <f t="array" aca="1" ref="D22" ca="1">INDIRECT(D1&amp;D2&amp;D4)</f>
        <v>0</v>
      </c>
      <c r="E22" s="63" cm="1">
        <f t="array" aca="1" ref="E22" ca="1">INDIRECT(E1&amp;E2&amp;E4)</f>
        <v>0</v>
      </c>
      <c r="F22" s="63" cm="1">
        <f t="array" aca="1" ref="F22" ca="1">INDIRECT(F1&amp;F2&amp;F4)</f>
        <v>0</v>
      </c>
      <c r="G22" s="63" cm="1">
        <f t="array" aca="1" ref="G22" ca="1">INDIRECT(G1&amp;G2&amp;G4)</f>
        <v>0</v>
      </c>
    </row>
    <row r="23" spans="1:7" x14ac:dyDescent="0.25">
      <c r="B23" s="2" t="s">
        <v>341</v>
      </c>
      <c r="C23" s="64" t="e">
        <f ca="1">$B$20/C22</f>
        <v>#DIV/0!</v>
      </c>
      <c r="D23" s="64" t="e">
        <f ca="1">$B$20/D22</f>
        <v>#DIV/0!</v>
      </c>
      <c r="E23" s="64" t="e">
        <f ca="1">$B$20/E22</f>
        <v>#DIV/0!</v>
      </c>
      <c r="F23" s="64" t="e">
        <f ca="1">$B$20/F22</f>
        <v>#DIV/0!</v>
      </c>
      <c r="G23" s="64" t="e">
        <f ca="1">$B$20/G22</f>
        <v>#DIV/0!</v>
      </c>
    </row>
    <row r="24" spans="1:7" x14ac:dyDescent="0.25">
      <c r="C24" s="64"/>
      <c r="D24" s="64"/>
      <c r="E24" s="64"/>
      <c r="F24" s="64"/>
    </row>
    <row r="25" spans="1:7" x14ac:dyDescent="0.25">
      <c r="B25" s="2" t="s">
        <v>342</v>
      </c>
      <c r="C25" s="115">
        <f ca="1">IF(ISERROR(_xlfn.XLOOKUP(VALUE(C$23),$C$13:$C$18,$D$13:$D$18,,1,-2))=FALSE,_xlfn.XLOOKUP(VALUE(C$23),$C$13:$C$18,$D$13:$D$18,,1,-2),0)</f>
        <v>0</v>
      </c>
      <c r="D25" s="115">
        <f t="shared" ref="D25:G25" ca="1" si="4">IF(ISERROR(_xlfn.XLOOKUP(VALUE(D$23),$C$13:$C$18,$D$13:$D$18,,1,-2))=FALSE,_xlfn.XLOOKUP(VALUE(D$23),$C$13:$C$18,$D$13:$D$18,,1,-2),0)</f>
        <v>0</v>
      </c>
      <c r="E25" s="115">
        <f t="shared" ca="1" si="4"/>
        <v>0</v>
      </c>
      <c r="F25" s="115">
        <f t="shared" ca="1" si="4"/>
        <v>0</v>
      </c>
      <c r="G25" s="115">
        <f t="shared" ca="1" si="4"/>
        <v>0</v>
      </c>
    </row>
    <row r="26" spans="1:7" x14ac:dyDescent="0.25">
      <c r="B26" s="2" t="s">
        <v>343</v>
      </c>
      <c r="C26" s="115"/>
      <c r="D26" s="115"/>
      <c r="E26" s="115"/>
      <c r="F26" s="115"/>
      <c r="G26" s="115"/>
    </row>
    <row r="27" spans="1:7" x14ac:dyDescent="0.25">
      <c r="B27" s="2" t="s">
        <v>344</v>
      </c>
      <c r="C27" s="115"/>
      <c r="D27" s="115"/>
      <c r="E27" s="115"/>
      <c r="F27" s="115"/>
      <c r="G27" s="115"/>
    </row>
    <row r="28" spans="1:7" x14ac:dyDescent="0.25">
      <c r="B28" s="2" t="s">
        <v>345</v>
      </c>
      <c r="C28" s="115"/>
      <c r="D28" s="115"/>
      <c r="E28" s="115"/>
      <c r="F28" s="115"/>
      <c r="G28" s="115"/>
    </row>
    <row r="29" spans="1:7" x14ac:dyDescent="0.25">
      <c r="B29" s="2" t="s">
        <v>346</v>
      </c>
      <c r="C29" s="115"/>
      <c r="D29" s="115"/>
      <c r="E29" s="115"/>
      <c r="F29" s="115"/>
      <c r="G29" s="115"/>
    </row>
    <row r="30" spans="1:7" x14ac:dyDescent="0.25">
      <c r="B30" s="2" t="s">
        <v>347</v>
      </c>
      <c r="C30" s="115"/>
      <c r="D30" s="115"/>
      <c r="E30" s="115"/>
      <c r="F30" s="115"/>
      <c r="G30" s="115"/>
    </row>
    <row r="31" spans="1:7" x14ac:dyDescent="0.25">
      <c r="C31" s="65"/>
      <c r="D31" s="65"/>
      <c r="E31" s="65"/>
      <c r="F31" s="65"/>
    </row>
    <row r="32" spans="1:7" x14ac:dyDescent="0.25">
      <c r="B32" s="66" t="s">
        <v>348</v>
      </c>
      <c r="C32" s="67">
        <f ca="1">SUM(C25:C30)</f>
        <v>0</v>
      </c>
      <c r="D32" s="67">
        <f t="shared" ref="D32:G32" ca="1" si="5">SUM(D25:D30)</f>
        <v>0</v>
      </c>
      <c r="E32" s="67">
        <f t="shared" ca="1" si="5"/>
        <v>0</v>
      </c>
      <c r="F32" s="67">
        <f t="shared" ca="1" si="5"/>
        <v>0</v>
      </c>
      <c r="G32" s="67">
        <f t="shared" ca="1" si="5"/>
        <v>0</v>
      </c>
    </row>
    <row r="33" spans="1:7" x14ac:dyDescent="0.25">
      <c r="C33" s="63"/>
      <c r="D33" s="63"/>
      <c r="E33" s="63"/>
      <c r="F33" s="63"/>
    </row>
    <row r="34" spans="1:7" x14ac:dyDescent="0.25">
      <c r="C34" s="63"/>
      <c r="D34" s="63"/>
      <c r="E34" s="63"/>
      <c r="F34" s="63"/>
    </row>
    <row r="35" spans="1:7" x14ac:dyDescent="0.25">
      <c r="C35" s="63"/>
      <c r="D35" s="63"/>
      <c r="E35" s="63"/>
      <c r="F35" s="63"/>
    </row>
    <row r="36" spans="1:7" x14ac:dyDescent="0.25">
      <c r="B36" s="2" t="s">
        <v>349</v>
      </c>
      <c r="C36" s="63"/>
      <c r="D36" s="63"/>
      <c r="E36" s="63"/>
      <c r="F36" s="63"/>
    </row>
    <row r="37" spans="1:7" x14ac:dyDescent="0.25">
      <c r="B37" s="2" t="str">
        <f>B5</f>
        <v>Mittlerer Umsatzanteil</v>
      </c>
      <c r="C37" s="63" cm="1">
        <f t="array" aca="1" ref="C37" ca="1">INDIRECT(C$1&amp;C$2&amp;C5)</f>
        <v>0</v>
      </c>
      <c r="D37" s="63" cm="1">
        <f t="array" aca="1" ref="D37" ca="1">INDIRECT(D$1&amp;D$2&amp;D5)</f>
        <v>0</v>
      </c>
      <c r="E37" s="63" cm="1">
        <f t="array" aca="1" ref="E37" ca="1">INDIRECT(E$1&amp;E$2&amp;E5)</f>
        <v>0</v>
      </c>
      <c r="F37" s="63" cm="1">
        <f t="array" aca="1" ref="F37" ca="1">INDIRECT(F$1&amp;F$2&amp;F5)</f>
        <v>0</v>
      </c>
      <c r="G37" s="63" cm="1">
        <f t="array" aca="1" ref="G37" ca="1">INDIRECT(G$1&amp;G$2&amp;G5)</f>
        <v>0</v>
      </c>
    </row>
    <row r="38" spans="1:7" x14ac:dyDescent="0.25">
      <c r="B38" s="2" t="str">
        <f>B6</f>
        <v>Umsatzanteile  letztes GJ</v>
      </c>
      <c r="C38" s="63" cm="1">
        <f t="array" aca="1" ref="C38" ca="1">INDIRECT(C$1&amp;C$2&amp;C6)</f>
        <v>0</v>
      </c>
      <c r="D38" s="63" cm="1">
        <f t="array" aca="1" ref="D38" ca="1">INDIRECT(D$1&amp;D$2&amp;D6)</f>
        <v>0</v>
      </c>
      <c r="E38" s="63" cm="1">
        <f t="array" aca="1" ref="E38" ca="1">INDIRECT(E$1&amp;E$2&amp;E6)</f>
        <v>0</v>
      </c>
      <c r="F38" s="63" cm="1">
        <f t="array" aca="1" ref="F38" ca="1">INDIRECT(F$1&amp;F$2&amp;F6)</f>
        <v>0</v>
      </c>
      <c r="G38" s="63" cm="1">
        <f t="array" aca="1" ref="G38" ca="1">INDIRECT(G$1&amp;G$2&amp;G6)</f>
        <v>0</v>
      </c>
    </row>
    <row r="39" spans="1:7" x14ac:dyDescent="0.25">
      <c r="B39" s="2" t="str">
        <f>B7</f>
        <v>Umsatzanteile vorletztes GJ</v>
      </c>
      <c r="C39" s="63" cm="1">
        <f t="array" aca="1" ref="C39" ca="1">INDIRECT(C$1&amp;C$2&amp;C7)</f>
        <v>0</v>
      </c>
      <c r="D39" s="63" cm="1">
        <f t="array" aca="1" ref="D39" ca="1">INDIRECT(D$1&amp;D$2&amp;D7)</f>
        <v>0</v>
      </c>
      <c r="E39" s="63" cm="1">
        <f t="array" aca="1" ref="E39" ca="1">INDIRECT(E$1&amp;E$2&amp;E7)</f>
        <v>0</v>
      </c>
      <c r="F39" s="63" cm="1">
        <f t="array" aca="1" ref="F39" ca="1">INDIRECT(F$1&amp;F$2&amp;F7)</f>
        <v>0</v>
      </c>
      <c r="G39" s="63" cm="1">
        <f t="array" aca="1" ref="G39" ca="1">INDIRECT(G$1&amp;G$2&amp;G7)</f>
        <v>0</v>
      </c>
    </row>
    <row r="40" spans="1:7" x14ac:dyDescent="0.25">
      <c r="C40" s="63"/>
      <c r="D40" s="63"/>
      <c r="E40" s="63"/>
      <c r="F40" s="63"/>
    </row>
    <row r="41" spans="1:7" x14ac:dyDescent="0.25">
      <c r="B41" s="2" t="s">
        <v>350</v>
      </c>
      <c r="C41" s="63"/>
      <c r="D41" s="63"/>
      <c r="E41" s="63"/>
      <c r="F41" s="63"/>
    </row>
    <row r="42" spans="1:7" x14ac:dyDescent="0.25">
      <c r="B42" s="1" t="str">
        <f>B37</f>
        <v>Mittlerer Umsatzanteil</v>
      </c>
      <c r="C42" s="68" t="e">
        <f ca="1">$B$20/C37</f>
        <v>#DIV/0!</v>
      </c>
      <c r="D42" s="68" t="e">
        <f ca="1">$B$20/D37</f>
        <v>#DIV/0!</v>
      </c>
      <c r="E42" s="68" t="e">
        <f ca="1">$B$20/E37</f>
        <v>#DIV/0!</v>
      </c>
      <c r="F42" s="68" t="e">
        <f ca="1">$B$20/F37</f>
        <v>#DIV/0!</v>
      </c>
      <c r="G42" s="68" t="e">
        <f ca="1">$B$20/G37</f>
        <v>#DIV/0!</v>
      </c>
    </row>
    <row r="43" spans="1:7" x14ac:dyDescent="0.25">
      <c r="B43" s="2" t="str">
        <f t="shared" ref="B43:B44" si="6">B38</f>
        <v>Umsatzanteile  letztes GJ</v>
      </c>
      <c r="C43" s="64" t="e">
        <f t="shared" ref="C43:C44" ca="1" si="7">$B$20/C38</f>
        <v>#DIV/0!</v>
      </c>
      <c r="D43" s="64" t="e">
        <f t="shared" ref="D43:G44" ca="1" si="8">$B$20/D38</f>
        <v>#DIV/0!</v>
      </c>
      <c r="E43" s="64" t="e">
        <f t="shared" ca="1" si="8"/>
        <v>#DIV/0!</v>
      </c>
      <c r="F43" s="64" t="e">
        <f t="shared" ca="1" si="8"/>
        <v>#DIV/0!</v>
      </c>
      <c r="G43" s="64" t="e">
        <f t="shared" ca="1" si="8"/>
        <v>#DIV/0!</v>
      </c>
    </row>
    <row r="44" spans="1:7" x14ac:dyDescent="0.25">
      <c r="B44" s="2" t="str">
        <f t="shared" si="6"/>
        <v>Umsatzanteile vorletztes GJ</v>
      </c>
      <c r="C44" s="64" t="e">
        <f t="shared" ca="1" si="7"/>
        <v>#DIV/0!</v>
      </c>
      <c r="D44" s="64" t="e">
        <f t="shared" ca="1" si="8"/>
        <v>#DIV/0!</v>
      </c>
      <c r="E44" s="64" t="e">
        <f t="shared" ca="1" si="8"/>
        <v>#DIV/0!</v>
      </c>
      <c r="F44" s="64" t="e">
        <f t="shared" ca="1" si="8"/>
        <v>#DIV/0!</v>
      </c>
      <c r="G44" s="64" t="e">
        <f t="shared" ca="1" si="8"/>
        <v>#DIV/0!</v>
      </c>
    </row>
    <row r="45" spans="1:7" x14ac:dyDescent="0.25">
      <c r="B45" s="69"/>
      <c r="C45" s="64"/>
      <c r="D45" s="64"/>
      <c r="E45" s="64"/>
      <c r="F45" s="64"/>
    </row>
    <row r="46" spans="1:7" x14ac:dyDescent="0.25">
      <c r="A46" s="2" t="s">
        <v>351</v>
      </c>
      <c r="B46" s="2" t="s">
        <v>342</v>
      </c>
      <c r="C46" s="115">
        <f ca="1">IF(ISERROR(_xlfn.XLOOKUP(VALUE(C$42),$C$13:$C$18,$D$13:$D$18,,1,-2))=FALSE,_xlfn.XLOOKUP(VALUE(C$42),$C$13:$C$18,$D$13:$D$18,,1,-2),0)</f>
        <v>0</v>
      </c>
      <c r="D46" s="115">
        <f t="shared" ref="D46:G46" ca="1" si="9">IF(ISERROR(_xlfn.XLOOKUP(VALUE(D$42),$C$13:$C$18,$D$13:$D$18,,1,-2))=FALSE,_xlfn.XLOOKUP(VALUE(D$42),$C$13:$C$18,$D$13:$D$18,,1,-2),0)</f>
        <v>0</v>
      </c>
      <c r="E46" s="115">
        <f t="shared" ca="1" si="9"/>
        <v>0</v>
      </c>
      <c r="F46" s="115">
        <f t="shared" ca="1" si="9"/>
        <v>0</v>
      </c>
      <c r="G46" s="115">
        <f t="shared" ca="1" si="9"/>
        <v>0</v>
      </c>
    </row>
    <row r="47" spans="1:7" x14ac:dyDescent="0.25">
      <c r="B47" s="2" t="s">
        <v>352</v>
      </c>
      <c r="C47" s="115"/>
      <c r="D47" s="115"/>
      <c r="E47" s="115"/>
      <c r="F47" s="115"/>
      <c r="G47" s="115"/>
    </row>
    <row r="48" spans="1:7" x14ac:dyDescent="0.25">
      <c r="B48" s="2" t="s">
        <v>353</v>
      </c>
      <c r="C48" s="115"/>
      <c r="D48" s="115"/>
      <c r="E48" s="115"/>
      <c r="F48" s="115"/>
      <c r="G48" s="115"/>
    </row>
    <row r="49" spans="2:7" x14ac:dyDescent="0.25">
      <c r="B49" s="2" t="s">
        <v>345</v>
      </c>
      <c r="C49" s="115"/>
      <c r="D49" s="115"/>
      <c r="E49" s="115"/>
      <c r="F49" s="115"/>
      <c r="G49" s="115"/>
    </row>
    <row r="50" spans="2:7" x14ac:dyDescent="0.25">
      <c r="B50" s="2" t="s">
        <v>346</v>
      </c>
      <c r="C50" s="115"/>
      <c r="D50" s="115"/>
      <c r="E50" s="115"/>
      <c r="F50" s="115"/>
      <c r="G50" s="115"/>
    </row>
    <row r="51" spans="2:7" x14ac:dyDescent="0.25">
      <c r="B51" s="2" t="s">
        <v>347</v>
      </c>
      <c r="C51" s="115"/>
      <c r="D51" s="115"/>
      <c r="E51" s="115"/>
      <c r="F51" s="115"/>
      <c r="G51" s="115"/>
    </row>
    <row r="52" spans="2:7" x14ac:dyDescent="0.25">
      <c r="C52" s="65"/>
      <c r="D52" s="65"/>
      <c r="E52" s="65"/>
      <c r="F52" s="65"/>
    </row>
    <row r="53" spans="2:7" x14ac:dyDescent="0.25">
      <c r="B53" s="66" t="s">
        <v>354</v>
      </c>
      <c r="C53" s="70">
        <f ca="1">SUM(C46:C51)</f>
        <v>0</v>
      </c>
      <c r="D53" s="70">
        <f t="shared" ref="D53:G53" ca="1" si="10">SUM(D46:D51)</f>
        <v>0</v>
      </c>
      <c r="E53" s="70">
        <f t="shared" ca="1" si="10"/>
        <v>0</v>
      </c>
      <c r="F53" s="70">
        <f t="shared" ca="1" si="10"/>
        <v>0</v>
      </c>
      <c r="G53" s="70">
        <f t="shared" ca="1" si="10"/>
        <v>0</v>
      </c>
    </row>
    <row r="54" spans="2:7" x14ac:dyDescent="0.25">
      <c r="C54" s="71"/>
      <c r="D54" s="71"/>
      <c r="E54" s="71"/>
      <c r="F54" s="71"/>
      <c r="G54" s="71"/>
    </row>
    <row r="55" spans="2:7" ht="21" x14ac:dyDescent="0.35">
      <c r="B55" s="72" t="s">
        <v>355</v>
      </c>
      <c r="C55" s="73">
        <f ca="1">AVERAGE(C53,C32)</f>
        <v>0</v>
      </c>
      <c r="D55" s="73">
        <f t="shared" ref="D55:G55" ca="1" si="11">AVERAGE(D53,D32)</f>
        <v>0</v>
      </c>
      <c r="E55" s="73">
        <f t="shared" ca="1" si="11"/>
        <v>0</v>
      </c>
      <c r="F55" s="73">
        <f t="shared" ca="1" si="11"/>
        <v>0</v>
      </c>
      <c r="G55" s="73">
        <f t="shared" ca="1" si="11"/>
        <v>0</v>
      </c>
    </row>
  </sheetData>
  <mergeCells count="10">
    <mergeCell ref="C25:C30"/>
    <mergeCell ref="D25:D30"/>
    <mergeCell ref="E25:E30"/>
    <mergeCell ref="F25:F30"/>
    <mergeCell ref="G25:G30"/>
    <mergeCell ref="C46:C51"/>
    <mergeCell ref="D46:D51"/>
    <mergeCell ref="E46:E51"/>
    <mergeCell ref="F46:F51"/>
    <mergeCell ref="G46:G5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37C47-AA5D-429E-A9B7-615D7B2C8A16}">
  <dimension ref="A1:K97"/>
  <sheetViews>
    <sheetView tabSelected="1" topLeftCell="A26" zoomScale="115" zoomScaleNormal="115" workbookViewId="0">
      <selection activeCell="A33" sqref="A33"/>
    </sheetView>
  </sheetViews>
  <sheetFormatPr baseColWidth="10" defaultColWidth="8.85546875" defaultRowHeight="15" outlineLevelRow="1" x14ac:dyDescent="0.25"/>
  <cols>
    <col min="1" max="1" width="27.42578125" style="2" customWidth="1"/>
    <col min="2" max="2" width="59.42578125" style="2" bestFit="1" customWidth="1"/>
    <col min="3" max="3" width="7.42578125" style="2" customWidth="1"/>
    <col min="4" max="4" width="49.42578125" style="2" bestFit="1" customWidth="1"/>
    <col min="5" max="5" width="42" style="2" customWidth="1"/>
    <col min="6" max="6" width="33.140625" style="2" bestFit="1" customWidth="1"/>
    <col min="7" max="7" width="25.42578125" style="2" bestFit="1" customWidth="1"/>
    <col min="8" max="8" width="25.5703125" style="2" bestFit="1" customWidth="1"/>
    <col min="9" max="16384" width="8.85546875" style="2"/>
  </cols>
  <sheetData>
    <row r="1" spans="2:8" hidden="1" outlineLevel="1" x14ac:dyDescent="0.25">
      <c r="B1" s="2" t="s">
        <v>322</v>
      </c>
      <c r="D1" s="2" t="s">
        <v>323</v>
      </c>
      <c r="E1" s="2" t="str">
        <f>D1</f>
        <v>Angebotsspiegel!</v>
      </c>
      <c r="F1" s="2" t="str">
        <f t="shared" ref="F1:H1" si="0">E1</f>
        <v>Angebotsspiegel!</v>
      </c>
      <c r="G1" s="2" t="str">
        <f t="shared" si="0"/>
        <v>Angebotsspiegel!</v>
      </c>
      <c r="H1" s="2" t="str">
        <f t="shared" si="0"/>
        <v>Angebotsspiegel!</v>
      </c>
    </row>
    <row r="2" spans="2:8" hidden="1" outlineLevel="1" x14ac:dyDescent="0.25">
      <c r="B2" s="2" t="s">
        <v>324</v>
      </c>
      <c r="D2" s="2" t="str">
        <f>'Kaufmännische Bewertung'!C2</f>
        <v>E</v>
      </c>
      <c r="E2" s="2" t="str">
        <f>'Kaufmännische Bewertung'!D2</f>
        <v>G</v>
      </c>
      <c r="F2" s="2" t="str">
        <f>'Kaufmännische Bewertung'!E2</f>
        <v>I</v>
      </c>
      <c r="G2" s="2" t="str">
        <f>'Kaufmännische Bewertung'!F2</f>
        <v>K</v>
      </c>
      <c r="H2" s="2" t="str">
        <f>'Kaufmännische Bewertung'!G2</f>
        <v>M</v>
      </c>
    </row>
    <row r="3" spans="2:8" hidden="1" outlineLevel="1" x14ac:dyDescent="0.25">
      <c r="B3" s="2" t="s">
        <v>356</v>
      </c>
      <c r="D3" s="2">
        <v>3</v>
      </c>
      <c r="E3" s="2">
        <f>D3</f>
        <v>3</v>
      </c>
      <c r="F3" s="2">
        <f t="shared" ref="F3:H3" si="1">E3</f>
        <v>3</v>
      </c>
      <c r="G3" s="2">
        <f t="shared" si="1"/>
        <v>3</v>
      </c>
      <c r="H3" s="2">
        <f t="shared" si="1"/>
        <v>3</v>
      </c>
    </row>
    <row r="4" spans="2:8" hidden="1" outlineLevel="1" x14ac:dyDescent="0.25">
      <c r="B4" s="2" t="s">
        <v>130</v>
      </c>
      <c r="D4" s="2">
        <f ca="1">MATCH($B4,INDIRECT(D$1&amp;"B:B"),0)</f>
        <v>42</v>
      </c>
      <c r="E4" s="2">
        <f ca="1">D4</f>
        <v>42</v>
      </c>
      <c r="F4" s="2">
        <f t="shared" ref="F4:H8" ca="1" si="2">E4</f>
        <v>42</v>
      </c>
      <c r="G4" s="2">
        <f t="shared" ca="1" si="2"/>
        <v>42</v>
      </c>
      <c r="H4" s="2">
        <f t="shared" ca="1" si="2"/>
        <v>42</v>
      </c>
    </row>
    <row r="5" spans="2:8" hidden="1" outlineLevel="1" x14ac:dyDescent="0.25">
      <c r="B5" s="2" t="s">
        <v>156</v>
      </c>
      <c r="D5" s="2">
        <f t="shared" ref="D5:D8" ca="1" si="3">MATCH($B5,INDIRECT(D$1&amp;"B:B"),0)</f>
        <v>55</v>
      </c>
      <c r="E5" s="2">
        <f t="shared" ref="E5:E8" ca="1" si="4">D5</f>
        <v>55</v>
      </c>
      <c r="F5" s="2">
        <f t="shared" ca="1" si="2"/>
        <v>55</v>
      </c>
      <c r="G5" s="2">
        <f t="shared" ca="1" si="2"/>
        <v>55</v>
      </c>
      <c r="H5" s="2">
        <f t="shared" ca="1" si="2"/>
        <v>55</v>
      </c>
    </row>
    <row r="6" spans="2:8" hidden="1" outlineLevel="1" x14ac:dyDescent="0.25">
      <c r="B6" s="2" t="s">
        <v>189</v>
      </c>
      <c r="D6" s="2">
        <f t="shared" ca="1" si="3"/>
        <v>68</v>
      </c>
      <c r="E6" s="2">
        <f t="shared" ca="1" si="4"/>
        <v>68</v>
      </c>
      <c r="F6" s="2">
        <f t="shared" ca="1" si="2"/>
        <v>68</v>
      </c>
      <c r="G6" s="2">
        <f t="shared" ca="1" si="2"/>
        <v>68</v>
      </c>
      <c r="H6" s="2">
        <f t="shared" ca="1" si="2"/>
        <v>68</v>
      </c>
    </row>
    <row r="7" spans="2:8" hidden="1" outlineLevel="1" x14ac:dyDescent="0.25">
      <c r="B7" s="2" t="s">
        <v>225</v>
      </c>
      <c r="D7" s="2">
        <f t="shared" ca="1" si="3"/>
        <v>81</v>
      </c>
      <c r="E7" s="2">
        <f t="shared" ca="1" si="4"/>
        <v>81</v>
      </c>
      <c r="F7" s="2">
        <f t="shared" ca="1" si="2"/>
        <v>81</v>
      </c>
      <c r="G7" s="2">
        <f t="shared" ca="1" si="2"/>
        <v>81</v>
      </c>
      <c r="H7" s="2">
        <f t="shared" ca="1" si="2"/>
        <v>81</v>
      </c>
    </row>
    <row r="8" spans="2:8" hidden="1" outlineLevel="1" x14ac:dyDescent="0.25">
      <c r="B8" s="2" t="s">
        <v>264</v>
      </c>
      <c r="D8" s="2">
        <f t="shared" ca="1" si="3"/>
        <v>94</v>
      </c>
      <c r="E8" s="2">
        <f t="shared" ca="1" si="4"/>
        <v>94</v>
      </c>
      <c r="F8" s="2">
        <f t="shared" ca="1" si="2"/>
        <v>94</v>
      </c>
      <c r="G8" s="2">
        <f t="shared" ca="1" si="2"/>
        <v>94</v>
      </c>
      <c r="H8" s="2">
        <f t="shared" ca="1" si="2"/>
        <v>94</v>
      </c>
    </row>
    <row r="9" spans="2:8" hidden="1" outlineLevel="1" x14ac:dyDescent="0.25"/>
    <row r="10" spans="2:8" hidden="1" outlineLevel="1" x14ac:dyDescent="0.25">
      <c r="B10" s="2" t="s">
        <v>299</v>
      </c>
    </row>
    <row r="11" spans="2:8" hidden="1" outlineLevel="1" x14ac:dyDescent="0.25">
      <c r="B11" s="2" t="s">
        <v>301</v>
      </c>
      <c r="D11" s="2">
        <v>107</v>
      </c>
      <c r="E11" s="2">
        <f>D11</f>
        <v>107</v>
      </c>
      <c r="F11" s="2">
        <f t="shared" ref="F11:H11" si="5">E11</f>
        <v>107</v>
      </c>
      <c r="G11" s="2">
        <f t="shared" si="5"/>
        <v>107</v>
      </c>
      <c r="H11" s="2">
        <f t="shared" si="5"/>
        <v>107</v>
      </c>
    </row>
    <row r="12" spans="2:8" hidden="1" outlineLevel="1" x14ac:dyDescent="0.25">
      <c r="B12" s="2" t="s">
        <v>303</v>
      </c>
      <c r="D12" s="2">
        <f>D11+1</f>
        <v>108</v>
      </c>
      <c r="E12" s="2">
        <f t="shared" ref="E12:H13" si="6">D12</f>
        <v>108</v>
      </c>
      <c r="F12" s="2">
        <f t="shared" si="6"/>
        <v>108</v>
      </c>
      <c r="G12" s="2">
        <f t="shared" si="6"/>
        <v>108</v>
      </c>
      <c r="H12" s="2">
        <f t="shared" si="6"/>
        <v>108</v>
      </c>
    </row>
    <row r="13" spans="2:8" hidden="1" outlineLevel="1" x14ac:dyDescent="0.25">
      <c r="B13" s="2" t="s">
        <v>304</v>
      </c>
      <c r="D13" s="2">
        <f>D12+1</f>
        <v>109</v>
      </c>
      <c r="E13" s="2">
        <f t="shared" si="6"/>
        <v>109</v>
      </c>
      <c r="F13" s="2">
        <f t="shared" si="6"/>
        <v>109</v>
      </c>
      <c r="G13" s="2">
        <f t="shared" si="6"/>
        <v>109</v>
      </c>
      <c r="H13" s="2">
        <f t="shared" si="6"/>
        <v>109</v>
      </c>
    </row>
    <row r="14" spans="2:8" hidden="1" outlineLevel="1" x14ac:dyDescent="0.25"/>
    <row r="15" spans="2:8" hidden="1" outlineLevel="1" x14ac:dyDescent="0.25">
      <c r="B15" s="14" t="s">
        <v>357</v>
      </c>
    </row>
    <row r="16" spans="2:8" hidden="1" outlineLevel="1" x14ac:dyDescent="0.25">
      <c r="B16" s="15" t="s">
        <v>358</v>
      </c>
    </row>
    <row r="17" spans="1:8" hidden="1" outlineLevel="1" x14ac:dyDescent="0.25">
      <c r="B17" s="15" t="s">
        <v>359</v>
      </c>
    </row>
    <row r="18" spans="1:8" hidden="1" outlineLevel="1" x14ac:dyDescent="0.25">
      <c r="B18" s="15" t="s">
        <v>360</v>
      </c>
    </row>
    <row r="19" spans="1:8" hidden="1" outlineLevel="1" x14ac:dyDescent="0.25"/>
    <row r="20" spans="1:8" hidden="1" outlineLevel="1" x14ac:dyDescent="0.25"/>
    <row r="21" spans="1:8" hidden="1" outlineLevel="1" x14ac:dyDescent="0.25"/>
    <row r="22" spans="1:8" hidden="1" outlineLevel="1" x14ac:dyDescent="0.25"/>
    <row r="23" spans="1:8" hidden="1" outlineLevel="1" x14ac:dyDescent="0.25">
      <c r="B23" s="1" t="s">
        <v>361</v>
      </c>
    </row>
    <row r="24" spans="1:8" ht="15" hidden="1" customHeight="1" outlineLevel="1" x14ac:dyDescent="0.25">
      <c r="A24" s="101" t="s">
        <v>362</v>
      </c>
      <c r="C24" s="65"/>
    </row>
    <row r="25" spans="1:8" hidden="1" outlineLevel="1" x14ac:dyDescent="0.25">
      <c r="A25" s="101"/>
      <c r="C25" s="65"/>
      <c r="E25" s="96"/>
    </row>
    <row r="26" spans="1:8" collapsed="1" x14ac:dyDescent="0.25"/>
    <row r="27" spans="1:8" ht="15.75" thickBot="1" x14ac:dyDescent="0.3"/>
    <row r="28" spans="1:8" ht="18.75" outlineLevel="1" x14ac:dyDescent="0.3">
      <c r="B28" s="46" t="s">
        <v>363</v>
      </c>
      <c r="C28" s="47"/>
      <c r="D28" s="104" t="s">
        <v>364</v>
      </c>
      <c r="E28" s="105"/>
      <c r="F28" s="105"/>
      <c r="G28" s="105"/>
      <c r="H28" s="105"/>
    </row>
    <row r="29" spans="1:8" ht="18.75" outlineLevel="1" x14ac:dyDescent="0.3">
      <c r="B29" s="48" t="s">
        <v>365</v>
      </c>
      <c r="C29" s="17"/>
      <c r="D29" s="33" t="str" cm="1">
        <f t="array" aca="1" ref="D29" ca="1">INDIRECT(D$1&amp;D$2&amp;D3)</f>
        <v>Bieter 1</v>
      </c>
      <c r="E29" s="33" t="str" cm="1">
        <f t="array" aca="1" ref="E29" ca="1">INDIRECT(E$1&amp;E$2&amp;E3)</f>
        <v>Bieter 2</v>
      </c>
      <c r="F29" s="33" t="str" cm="1">
        <f t="array" aca="1" ref="F29" ca="1">INDIRECT(F$1&amp;F$2&amp;F3)</f>
        <v>Bieter 3</v>
      </c>
      <c r="G29" s="33" t="str" cm="1">
        <f t="array" aca="1" ref="G29" ca="1">INDIRECT(G$1&amp;G$2&amp;G3)</f>
        <v>Bieter 4</v>
      </c>
      <c r="H29" s="33" t="str" cm="1">
        <f t="array" aca="1" ref="H29" ca="1">INDIRECT(H$1&amp;H$2&amp;H3)</f>
        <v>Bieter 5</v>
      </c>
    </row>
    <row r="30" spans="1:8" ht="45" outlineLevel="1" x14ac:dyDescent="0.25">
      <c r="B30" s="99" t="s">
        <v>404</v>
      </c>
      <c r="C30" s="4"/>
      <c r="D30" s="6"/>
      <c r="E30" s="6"/>
      <c r="F30" s="6"/>
      <c r="G30" s="6"/>
      <c r="H30" s="6"/>
    </row>
    <row r="31" spans="1:8" outlineLevel="1" x14ac:dyDescent="0.25">
      <c r="B31" s="97" t="s">
        <v>366</v>
      </c>
      <c r="C31" s="4"/>
      <c r="D31" s="6"/>
      <c r="E31" s="6"/>
      <c r="F31" s="6"/>
      <c r="G31" s="6"/>
      <c r="H31" s="6"/>
    </row>
    <row r="32" spans="1:8" outlineLevel="1" x14ac:dyDescent="0.25">
      <c r="B32" s="97" t="s">
        <v>403</v>
      </c>
      <c r="C32" s="4"/>
      <c r="D32" s="6"/>
      <c r="E32" s="6"/>
      <c r="F32" s="6"/>
      <c r="G32" s="6"/>
      <c r="H32" s="6"/>
    </row>
    <row r="33" spans="2:11" ht="45" outlineLevel="1" x14ac:dyDescent="0.25">
      <c r="B33" s="100" t="s">
        <v>405</v>
      </c>
      <c r="C33" s="4"/>
      <c r="D33" s="6"/>
      <c r="E33" s="6"/>
      <c r="F33" s="6"/>
      <c r="G33" s="6"/>
      <c r="H33" s="6"/>
    </row>
    <row r="34" spans="2:11" outlineLevel="1" x14ac:dyDescent="0.25">
      <c r="B34" s="97"/>
      <c r="C34" s="4"/>
      <c r="D34" s="6"/>
      <c r="E34" s="6"/>
      <c r="F34" s="6"/>
      <c r="G34" s="6"/>
      <c r="H34" s="6"/>
      <c r="K34" s="2" t="s">
        <v>367</v>
      </c>
    </row>
    <row r="35" spans="2:11" outlineLevel="1" x14ac:dyDescent="0.25">
      <c r="B35" s="50" t="s">
        <v>368</v>
      </c>
      <c r="C35" s="18"/>
      <c r="D35" s="19">
        <f>SUM(D30:D34)</f>
        <v>0</v>
      </c>
      <c r="E35" s="19">
        <f>SUM(E30:E34)</f>
        <v>0</v>
      </c>
      <c r="F35" s="19">
        <f>SUM(F30:F34)</f>
        <v>0</v>
      </c>
      <c r="G35" s="19">
        <f>SUM(G30:G34)</f>
        <v>0</v>
      </c>
      <c r="H35" s="19">
        <f>SUM(H30:H34)</f>
        <v>0</v>
      </c>
    </row>
    <row r="36" spans="2:11" ht="15.75" outlineLevel="1" thickBot="1" x14ac:dyDescent="0.3">
      <c r="B36" s="51"/>
      <c r="C36" s="52"/>
      <c r="D36" s="52" t="str">
        <f>IF(D35&lt;COUNTA($B$30:$B$34),"Ausschluß!","OK")</f>
        <v>Ausschluß!</v>
      </c>
      <c r="E36" s="52" t="str">
        <f>IF(E35&lt;COUNTA($B$30:$B$34),"Ausschluß!","OK")</f>
        <v>Ausschluß!</v>
      </c>
      <c r="F36" s="52" t="str">
        <f>IF(F35&lt;COUNTA($B$30:$B$34),"Ausschluß!","OK")</f>
        <v>Ausschluß!</v>
      </c>
      <c r="G36" s="52" t="str">
        <f>IF(G35&lt;COUNTA($B$30:$B$34),"Ausschluß!","OK")</f>
        <v>Ausschluß!</v>
      </c>
      <c r="H36" s="52" t="str">
        <f>IF(H35&lt;COUNTA($B$30:$B$34),"Ausschluß!","OK")</f>
        <v>Ausschluß!</v>
      </c>
    </row>
    <row r="38" spans="2:11" s="3" customFormat="1" ht="21" x14ac:dyDescent="0.35">
      <c r="B38" s="22" t="s">
        <v>365</v>
      </c>
      <c r="C38" s="22"/>
      <c r="D38" s="23" t="str">
        <f ca="1">D29</f>
        <v>Bieter 1</v>
      </c>
      <c r="E38" s="23" t="str">
        <f ca="1">E29</f>
        <v>Bieter 2</v>
      </c>
      <c r="F38" s="23" t="str">
        <f ca="1">F29</f>
        <v>Bieter 3</v>
      </c>
      <c r="G38" s="23" t="str">
        <f ca="1">G29</f>
        <v>Bieter 4</v>
      </c>
      <c r="H38" s="23" t="str">
        <f ca="1">H29</f>
        <v>Bieter 5</v>
      </c>
    </row>
    <row r="39" spans="2:11" s="94" customFormat="1" x14ac:dyDescent="0.25">
      <c r="B39" s="93" t="s">
        <v>369</v>
      </c>
      <c r="C39" s="93"/>
      <c r="D39" s="20" t="str" cm="1">
        <f t="array" aca="1" ref="D39" ca="1">IF(ISBLANK(INDIRECT(D$1&amp;D$2&amp;D4))=FALSE,INDIRECT(D$1&amp;D$2&amp;D4),"")</f>
        <v/>
      </c>
      <c r="E39" s="20" t="str" cm="1">
        <f t="array" aca="1" ref="E39" ca="1">IF(ISBLANK(INDIRECT(E$1&amp;E$2&amp;E4))=FALSE,INDIRECT(E$1&amp;E$2&amp;E4),"")</f>
        <v/>
      </c>
      <c r="F39" s="20" t="str" cm="1">
        <f t="array" aca="1" ref="F39" ca="1">IF(ISBLANK(INDIRECT(F$1&amp;F$2&amp;F4))=FALSE,INDIRECT(F$1&amp;F$2&amp;F4),"")</f>
        <v/>
      </c>
      <c r="G39" s="20" t="str" cm="1">
        <f t="array" aca="1" ref="G39" ca="1">IF(ISBLANK(INDIRECT(G$1&amp;G$2&amp;G4))=FALSE,INDIRECT(G$1&amp;G$2&amp;G4),"")</f>
        <v/>
      </c>
      <c r="H39" s="20" t="str" cm="1">
        <f t="array" aca="1" ref="H39" ca="1">IF(ISBLANK(INDIRECT(H$1&amp;H$2&amp;H4))=FALSE,INDIRECT(H$1&amp;H$2&amp;H4),"")</f>
        <v/>
      </c>
    </row>
    <row r="40" spans="2:11" s="94" customFormat="1" x14ac:dyDescent="0.25">
      <c r="B40" s="93" t="s">
        <v>370</v>
      </c>
      <c r="C40" s="95"/>
      <c r="D40" s="20" t="str" cm="1">
        <f t="array" aca="1" ref="D40" ca="1">IF(ISBLANK(INDIRECT(D$1&amp;D$2&amp;D5))=FALSE,INDIRECT(D$1&amp;D$2&amp;D5),"")</f>
        <v/>
      </c>
      <c r="E40" s="20" t="str" cm="1">
        <f t="array" aca="1" ref="E40" ca="1">IF(ISBLANK(INDIRECT(E$1&amp;E$2&amp;E5))=FALSE,INDIRECT(E$1&amp;E$2&amp;E5),"")</f>
        <v/>
      </c>
      <c r="F40" s="20" t="str" cm="1">
        <f t="array" aca="1" ref="F40" ca="1">IF(ISBLANK(INDIRECT(F$1&amp;F$2&amp;F5))=FALSE,INDIRECT(F$1&amp;F$2&amp;F5),"")</f>
        <v/>
      </c>
      <c r="G40" s="20" t="str" cm="1">
        <f t="array" aca="1" ref="G40" ca="1">IF(ISBLANK(INDIRECT(G$1&amp;G$2&amp;G5))=FALSE,INDIRECT(G$1&amp;G$2&amp;G5),"")</f>
        <v/>
      </c>
      <c r="H40" s="20" t="str" cm="1">
        <f t="array" aca="1" ref="H40" ca="1">IF(ISBLANK(INDIRECT(H$1&amp;H$2&amp;H5))=FALSE,INDIRECT(H$1&amp;H$2&amp;H5),"")</f>
        <v/>
      </c>
    </row>
    <row r="41" spans="2:11" s="94" customFormat="1" x14ac:dyDescent="0.25">
      <c r="B41" s="93" t="s">
        <v>371</v>
      </c>
      <c r="C41" s="95"/>
      <c r="D41" s="20" t="str" cm="1">
        <f t="array" aca="1" ref="D41" ca="1">IF(ISBLANK(INDIRECT(D$1&amp;D$2&amp;D6))=FALSE,INDIRECT(D$1&amp;D$2&amp;D6),"")</f>
        <v/>
      </c>
      <c r="E41" s="20" t="str" cm="1">
        <f t="array" aca="1" ref="E41" ca="1">IF(ISBLANK(INDIRECT(E$1&amp;E$2&amp;E6))=FALSE,INDIRECT(E$1&amp;E$2&amp;E6),"")</f>
        <v/>
      </c>
      <c r="F41" s="20" t="str" cm="1">
        <f t="array" aca="1" ref="F41" ca="1">IF(ISBLANK(INDIRECT(F$1&amp;F$2&amp;F6))=FALSE,INDIRECT(F$1&amp;F$2&amp;F6),"")</f>
        <v/>
      </c>
      <c r="G41" s="20" t="str" cm="1">
        <f t="array" aca="1" ref="G41" ca="1">IF(ISBLANK(INDIRECT(G$1&amp;G$2&amp;G6))=FALSE,INDIRECT(G$1&amp;G$2&amp;G6),"")</f>
        <v/>
      </c>
      <c r="H41" s="20" t="str" cm="1">
        <f t="array" aca="1" ref="H41" ca="1">IF(ISBLANK(INDIRECT(H$1&amp;H$2&amp;H6))=FALSE,INDIRECT(H$1&amp;H$2&amp;H6),"")</f>
        <v/>
      </c>
    </row>
    <row r="42" spans="2:11" x14ac:dyDescent="0.25">
      <c r="B42" s="53"/>
      <c r="C42" s="53"/>
      <c r="D42" s="54"/>
      <c r="E42" s="54"/>
      <c r="F42" s="54"/>
      <c r="G42" s="54"/>
      <c r="H42" s="54"/>
    </row>
    <row r="43" spans="2:11" ht="18.75" hidden="1" outlineLevel="1" x14ac:dyDescent="0.3">
      <c r="B43" s="56" t="s">
        <v>365</v>
      </c>
      <c r="C43" s="57"/>
      <c r="D43" s="58" t="str">
        <f t="shared" ref="D43:H43" ca="1" si="7">D38</f>
        <v>Bieter 1</v>
      </c>
      <c r="E43" s="58" t="str">
        <f t="shared" ca="1" si="7"/>
        <v>Bieter 2</v>
      </c>
      <c r="F43" s="58" t="str">
        <f t="shared" ca="1" si="7"/>
        <v>Bieter 3</v>
      </c>
      <c r="G43" s="58" t="str">
        <f t="shared" ca="1" si="7"/>
        <v>Bieter 4</v>
      </c>
      <c r="H43" s="58" t="str">
        <f t="shared" ca="1" si="7"/>
        <v>Bieter 5</v>
      </c>
    </row>
    <row r="44" spans="2:11" s="21" customFormat="1" hidden="1" outlineLevel="1" x14ac:dyDescent="0.25">
      <c r="B44" s="59" t="s">
        <v>372</v>
      </c>
      <c r="C44" s="24"/>
      <c r="D44" s="25">
        <f>D54</f>
        <v>0</v>
      </c>
      <c r="E44" s="25">
        <f t="shared" ref="E44:H44" si="8">E54</f>
        <v>0</v>
      </c>
      <c r="F44" s="25">
        <f t="shared" si="8"/>
        <v>0</v>
      </c>
      <c r="G44" s="25">
        <f t="shared" si="8"/>
        <v>0</v>
      </c>
      <c r="H44" s="25">
        <f t="shared" si="8"/>
        <v>0</v>
      </c>
      <c r="I44" s="2"/>
      <c r="J44" s="2"/>
      <c r="K44" s="2"/>
    </row>
    <row r="45" spans="2:11" hidden="1" outlineLevel="1" x14ac:dyDescent="0.25">
      <c r="B45" s="59" t="str">
        <f>B39 &amp; " - " &amp; " wertbar"</f>
        <v>Referenz 1 -  wertbar</v>
      </c>
      <c r="C45" s="4"/>
      <c r="D45" s="29">
        <f>IF(SUM(D46:D47)&gt;1,1,0)</f>
        <v>0</v>
      </c>
      <c r="E45" s="29">
        <f t="shared" ref="E45:H45" si="9">IF(SUM(E46:E47)&gt;1,1,0)</f>
        <v>0</v>
      </c>
      <c r="F45" s="29">
        <f t="shared" si="9"/>
        <v>0</v>
      </c>
      <c r="G45" s="29">
        <f t="shared" si="9"/>
        <v>0</v>
      </c>
      <c r="H45" s="29">
        <f t="shared" si="9"/>
        <v>0</v>
      </c>
    </row>
    <row r="46" spans="2:11" ht="48.75" hidden="1" customHeight="1" outlineLevel="1" x14ac:dyDescent="0.25">
      <c r="B46" s="60"/>
      <c r="C46" s="4"/>
      <c r="D46" s="5"/>
      <c r="E46" s="5"/>
      <c r="F46" s="5"/>
      <c r="G46" s="5"/>
      <c r="H46" s="5"/>
    </row>
    <row r="47" spans="2:11" ht="37.5" hidden="1" customHeight="1" outlineLevel="1" x14ac:dyDescent="0.25">
      <c r="B47" s="60"/>
      <c r="C47" s="4"/>
      <c r="D47" s="5"/>
      <c r="E47" s="5"/>
      <c r="F47" s="5"/>
      <c r="G47" s="5"/>
      <c r="H47" s="5"/>
    </row>
    <row r="48" spans="2:11" hidden="1" outlineLevel="1" x14ac:dyDescent="0.25">
      <c r="B48" s="59" t="str">
        <f>B40 &amp; " - " &amp; " wertbar"</f>
        <v>Referenz 2 -  wertbar</v>
      </c>
      <c r="C48" s="4"/>
      <c r="D48" s="29">
        <f>IF(SUM(D49:D50)&gt;1,1,0)</f>
        <v>0</v>
      </c>
      <c r="E48" s="29">
        <f t="shared" ref="E48" si="10">IF(SUM(E49:E50)&gt;1,1,0)</f>
        <v>0</v>
      </c>
      <c r="F48" s="29">
        <f t="shared" ref="F48" si="11">IF(SUM(F49:F50)&gt;1,1,0)</f>
        <v>0</v>
      </c>
      <c r="G48" s="29">
        <f t="shared" ref="G48" si="12">IF(SUM(G49:G50)&gt;1,1,0)</f>
        <v>0</v>
      </c>
      <c r="H48" s="29">
        <f t="shared" ref="H48" si="13">IF(SUM(H49:H50)&gt;1,1,0)</f>
        <v>0</v>
      </c>
    </row>
    <row r="49" spans="2:8" hidden="1" outlineLevel="1" x14ac:dyDescent="0.25">
      <c r="B49" s="60"/>
      <c r="C49" s="4"/>
      <c r="D49" s="5"/>
      <c r="E49" s="5"/>
      <c r="F49" s="5"/>
      <c r="G49" s="5"/>
      <c r="H49" s="5"/>
    </row>
    <row r="50" spans="2:8" hidden="1" outlineLevel="1" x14ac:dyDescent="0.25">
      <c r="B50" s="60"/>
      <c r="C50" s="4"/>
      <c r="D50" s="5"/>
      <c r="E50" s="5"/>
      <c r="F50" s="5"/>
      <c r="G50" s="5"/>
      <c r="H50" s="5"/>
    </row>
    <row r="51" spans="2:8" hidden="1" outlineLevel="1" x14ac:dyDescent="0.25">
      <c r="B51" s="59" t="str">
        <f>B41 &amp; " - " &amp; " wertbar"</f>
        <v>Referenz 3 -  wertbar</v>
      </c>
      <c r="C51" s="4"/>
      <c r="D51" s="29">
        <f>IF(SUM(D52:D53)&gt;1,1,0)</f>
        <v>0</v>
      </c>
      <c r="E51" s="29">
        <f t="shared" ref="E51" si="14">IF(SUM(E52:E53)&gt;1,1,0)</f>
        <v>0</v>
      </c>
      <c r="F51" s="29">
        <f t="shared" ref="F51" si="15">IF(SUM(F52:F53)&gt;1,1,0)</f>
        <v>0</v>
      </c>
      <c r="G51" s="29">
        <f t="shared" ref="G51" si="16">IF(SUM(G52:G53)&gt;1,1,0)</f>
        <v>0</v>
      </c>
      <c r="H51" s="29">
        <f t="shared" ref="H51" si="17">IF(SUM(H52:H53)&gt;1,1,0)</f>
        <v>0</v>
      </c>
    </row>
    <row r="52" spans="2:8" hidden="1" outlineLevel="1" x14ac:dyDescent="0.25">
      <c r="B52" s="60"/>
      <c r="C52" s="4"/>
      <c r="D52" s="5"/>
      <c r="E52" s="5"/>
      <c r="F52" s="5"/>
      <c r="G52" s="5"/>
      <c r="H52" s="5"/>
    </row>
    <row r="53" spans="2:8" hidden="1" outlineLevel="1" x14ac:dyDescent="0.25">
      <c r="B53" s="60"/>
      <c r="C53" s="4"/>
      <c r="D53" s="5"/>
      <c r="E53" s="5"/>
      <c r="F53" s="5"/>
      <c r="G53" s="5"/>
      <c r="H53" s="5"/>
    </row>
    <row r="54" spans="2:8" hidden="1" outlineLevel="1" x14ac:dyDescent="0.25">
      <c r="B54" s="102" t="s">
        <v>373</v>
      </c>
      <c r="C54" s="26"/>
      <c r="D54" s="27">
        <f t="shared" ref="D54:H54" si="18">D51+D48+D45</f>
        <v>0</v>
      </c>
      <c r="E54" s="27">
        <f t="shared" si="18"/>
        <v>0</v>
      </c>
      <c r="F54" s="27">
        <f t="shared" si="18"/>
        <v>0</v>
      </c>
      <c r="G54" s="27">
        <f t="shared" si="18"/>
        <v>0</v>
      </c>
      <c r="H54" s="27">
        <f t="shared" si="18"/>
        <v>0</v>
      </c>
    </row>
    <row r="55" spans="2:8" ht="15.75" hidden="1" outlineLevel="1" thickBot="1" x14ac:dyDescent="0.3">
      <c r="B55" s="103"/>
      <c r="C55" s="61"/>
      <c r="D55" s="62" t="str">
        <f>IF(D36="OK","OK","Ausschluß!")</f>
        <v>Ausschluß!</v>
      </c>
      <c r="E55" s="62" t="str">
        <f t="shared" ref="E55:H55" si="19">IF(E36="OK","OK","Ausschluß!")</f>
        <v>Ausschluß!</v>
      </c>
      <c r="F55" s="62" t="str">
        <f t="shared" si="19"/>
        <v>Ausschluß!</v>
      </c>
      <c r="G55" s="62" t="str">
        <f t="shared" si="19"/>
        <v>Ausschluß!</v>
      </c>
      <c r="H55" s="62" t="str">
        <f t="shared" si="19"/>
        <v>Ausschluß!</v>
      </c>
    </row>
    <row r="56" spans="2:8" collapsed="1" x14ac:dyDescent="0.25">
      <c r="C56" s="55"/>
      <c r="D56" s="35" t="str">
        <f t="shared" ref="D56:H56" ca="1" si="20">D43</f>
        <v>Bieter 1</v>
      </c>
      <c r="E56" s="35" t="str">
        <f t="shared" ca="1" si="20"/>
        <v>Bieter 2</v>
      </c>
      <c r="F56" s="35" t="str">
        <f t="shared" ca="1" si="20"/>
        <v>Bieter 3</v>
      </c>
      <c r="G56" s="35" t="str">
        <f t="shared" ca="1" si="20"/>
        <v>Bieter 4</v>
      </c>
      <c r="H56" s="35" t="str">
        <f t="shared" ca="1" si="20"/>
        <v>Bieter 5</v>
      </c>
    </row>
    <row r="57" spans="2:8" x14ac:dyDescent="0.25">
      <c r="B57" s="24" t="str">
        <f>B39</f>
        <v>Referenz 1</v>
      </c>
      <c r="C57" s="4"/>
      <c r="D57" s="23"/>
      <c r="E57" s="23"/>
      <c r="F57" s="23"/>
      <c r="G57" s="23"/>
      <c r="H57" s="23"/>
    </row>
    <row r="58" spans="2:8" ht="30" x14ac:dyDescent="0.25">
      <c r="B58" s="34" t="s">
        <v>374</v>
      </c>
      <c r="C58" s="4">
        <v>1</v>
      </c>
      <c r="D58" s="32"/>
      <c r="E58" s="32"/>
      <c r="F58" s="32"/>
      <c r="G58" s="32"/>
      <c r="H58" s="32"/>
    </row>
    <row r="59" spans="2:8" ht="30" x14ac:dyDescent="0.25">
      <c r="B59" s="34" t="s">
        <v>375</v>
      </c>
      <c r="C59" s="4">
        <v>1</v>
      </c>
      <c r="D59" s="32"/>
      <c r="E59" s="32"/>
      <c r="F59" s="32"/>
      <c r="G59" s="32"/>
      <c r="H59" s="32"/>
    </row>
    <row r="60" spans="2:8" ht="30" x14ac:dyDescent="0.25">
      <c r="B60" s="34" t="s">
        <v>376</v>
      </c>
      <c r="C60" s="4">
        <v>2</v>
      </c>
      <c r="D60" s="32"/>
      <c r="E60" s="32"/>
      <c r="F60" s="32"/>
      <c r="G60" s="32"/>
      <c r="H60" s="32"/>
    </row>
    <row r="61" spans="2:8" ht="30" x14ac:dyDescent="0.25">
      <c r="B61" s="49" t="s">
        <v>377</v>
      </c>
      <c r="C61" s="4">
        <v>2</v>
      </c>
      <c r="D61" s="32"/>
      <c r="E61" s="32"/>
      <c r="F61" s="32"/>
      <c r="G61" s="32"/>
      <c r="H61" s="32"/>
    </row>
    <row r="62" spans="2:8" ht="30" x14ac:dyDescent="0.25">
      <c r="B62" s="34" t="s">
        <v>378</v>
      </c>
      <c r="C62" s="4">
        <v>2</v>
      </c>
      <c r="D62" s="32"/>
      <c r="E62" s="32"/>
      <c r="F62" s="32"/>
      <c r="G62" s="32"/>
      <c r="H62" s="32"/>
    </row>
    <row r="63" spans="2:8" ht="30" x14ac:dyDescent="0.25">
      <c r="B63" s="34" t="s">
        <v>402</v>
      </c>
      <c r="C63" s="4">
        <v>2</v>
      </c>
      <c r="D63" s="32"/>
      <c r="E63" s="32"/>
      <c r="F63" s="32"/>
      <c r="G63" s="32"/>
      <c r="H63" s="32"/>
    </row>
    <row r="64" spans="2:8" x14ac:dyDescent="0.25">
      <c r="B64" s="28" t="s">
        <v>379</v>
      </c>
      <c r="C64" s="74">
        <f>SUM(C58:C63)</f>
        <v>10</v>
      </c>
      <c r="D64" s="23"/>
      <c r="E64" s="23"/>
      <c r="F64" s="23"/>
      <c r="G64" s="23"/>
      <c r="H64" s="23"/>
    </row>
    <row r="65" spans="2:8" x14ac:dyDescent="0.25">
      <c r="B65" s="36" t="str">
        <f>B57 &amp; " - Punkte erreicht"</f>
        <v>Referenz 1 - Punkte erreicht</v>
      </c>
      <c r="C65" s="26"/>
      <c r="D65" s="37">
        <f>SUM(D58:D63)</f>
        <v>0</v>
      </c>
      <c r="E65" s="37">
        <f>SUM(E58:E63)</f>
        <v>0</v>
      </c>
      <c r="F65" s="37">
        <f>SUM(F58:F63)</f>
        <v>0</v>
      </c>
      <c r="G65" s="37">
        <f>SUM(G58:G63)</f>
        <v>0</v>
      </c>
      <c r="H65" s="37">
        <f>SUM(H58:H63)</f>
        <v>0</v>
      </c>
    </row>
    <row r="66" spans="2:8" x14ac:dyDescent="0.25">
      <c r="B66" s="38"/>
      <c r="C66" s="39"/>
      <c r="D66" s="40"/>
      <c r="E66" s="40"/>
      <c r="F66" s="40"/>
      <c r="G66" s="40"/>
      <c r="H66" s="40"/>
    </row>
    <row r="67" spans="2:8" x14ac:dyDescent="0.25">
      <c r="B67" s="24" t="str">
        <f>B40</f>
        <v>Referenz 2</v>
      </c>
      <c r="C67" s="4"/>
      <c r="D67" s="23"/>
      <c r="E67" s="23"/>
      <c r="F67" s="23"/>
      <c r="G67" s="23"/>
      <c r="H67" s="23"/>
    </row>
    <row r="68" spans="2:8" ht="30" x14ac:dyDescent="0.25">
      <c r="B68" s="34" t="str">
        <f>B58</f>
        <v>Die Referenz beschreibt ein klares Rollen- und Eskalationsmodell (z. B. Service Lead / SPOC) (1 Punkt)</v>
      </c>
      <c r="C68" s="4"/>
      <c r="D68" s="32"/>
      <c r="E68" s="32"/>
      <c r="F68" s="32"/>
      <c r="G68" s="32"/>
      <c r="H68" s="32"/>
    </row>
    <row r="69" spans="2:8" ht="30" x14ac:dyDescent="0.25">
      <c r="B69" s="34" t="str">
        <f t="shared" ref="B69:B73" si="21">B59</f>
        <v>Übereinstimmung der Referenz mit dem ausgeschriebenen Leistungsumfang ( Monitoring, Incident-Management). (1 Punkt)</v>
      </c>
      <c r="C69" s="4"/>
      <c r="D69" s="32"/>
      <c r="E69" s="32"/>
      <c r="F69" s="32"/>
      <c r="G69" s="32"/>
      <c r="H69" s="32"/>
    </row>
    <row r="70" spans="2:8" ht="30" x14ac:dyDescent="0.25">
      <c r="B70" s="34" t="str">
        <f t="shared" si="21"/>
        <v>Anzahl der Standorte/Geräte, Heterogenität der Infrastruktur, Skalierungsanforderungen (2 Punkte)</v>
      </c>
      <c r="C70" s="4"/>
      <c r="D70" s="32"/>
      <c r="E70" s="32"/>
      <c r="F70" s="32"/>
      <c r="G70" s="32"/>
      <c r="H70" s="32"/>
    </row>
    <row r="71" spans="2:8" ht="30" x14ac:dyDescent="0.25">
      <c r="B71" s="49" t="str">
        <f t="shared" si="21"/>
        <v>Klar definierte Reaktions- und Wiederherstellungszeiten sowie Eskalationsprozessen (2 Punkte)</v>
      </c>
      <c r="C71" s="4"/>
      <c r="D71" s="32"/>
      <c r="E71" s="32"/>
      <c r="F71" s="32"/>
      <c r="G71" s="32"/>
      <c r="H71" s="32"/>
    </row>
    <row r="72" spans="2:8" ht="30" x14ac:dyDescent="0.25">
      <c r="B72" s="34" t="str">
        <f t="shared" si="21"/>
        <v>Betrieb von Netzen inkl. VLAN-Segmentierung und Sicherheitsanforderungen (2 Punkte)</v>
      </c>
      <c r="C72" s="4"/>
      <c r="D72" s="32"/>
      <c r="E72" s="32"/>
      <c r="F72" s="32"/>
      <c r="G72" s="32"/>
      <c r="H72" s="32"/>
    </row>
    <row r="73" spans="2:8" ht="30" x14ac:dyDescent="0.25">
      <c r="B73" s="34" t="str">
        <f t="shared" si="21"/>
        <v>Reporting, strukturierte Transition in den Regelbetrieb. (2 Punkte)</v>
      </c>
      <c r="C73" s="4"/>
      <c r="D73" s="32"/>
      <c r="E73" s="32"/>
      <c r="F73" s="32"/>
      <c r="G73" s="32"/>
      <c r="H73" s="32"/>
    </row>
    <row r="74" spans="2:8" x14ac:dyDescent="0.25">
      <c r="B74" s="28" t="s">
        <v>379</v>
      </c>
      <c r="C74" s="24">
        <f>C64</f>
        <v>10</v>
      </c>
      <c r="D74" s="23"/>
      <c r="E74" s="23"/>
      <c r="F74" s="23"/>
      <c r="G74" s="23"/>
      <c r="H74" s="23"/>
    </row>
    <row r="75" spans="2:8" x14ac:dyDescent="0.25">
      <c r="B75" s="36" t="str">
        <f>B67 &amp; " - Punkte erreicht"</f>
        <v>Referenz 2 - Punkte erreicht</v>
      </c>
      <c r="C75" s="26"/>
      <c r="D75" s="37">
        <f>SUM(D68:D73)</f>
        <v>0</v>
      </c>
      <c r="E75" s="37">
        <f>SUM(E68:E73)</f>
        <v>0</v>
      </c>
      <c r="F75" s="37">
        <f>SUM(F68:F73)</f>
        <v>0</v>
      </c>
      <c r="G75" s="37">
        <f>SUM(G68:G73)</f>
        <v>0</v>
      </c>
      <c r="H75" s="37">
        <f>SUM(H68:H73)</f>
        <v>0</v>
      </c>
    </row>
    <row r="76" spans="2:8" x14ac:dyDescent="0.25">
      <c r="B76" s="38"/>
      <c r="C76" s="39"/>
      <c r="D76" s="40"/>
      <c r="E76" s="40"/>
      <c r="F76" s="40"/>
      <c r="G76" s="40"/>
      <c r="H76" s="40"/>
    </row>
    <row r="77" spans="2:8" x14ac:dyDescent="0.25">
      <c r="B77" s="24" t="str">
        <f>B41</f>
        <v>Referenz 3</v>
      </c>
      <c r="C77" s="4"/>
      <c r="D77" s="23"/>
      <c r="E77" s="23"/>
      <c r="F77" s="23"/>
      <c r="G77" s="23"/>
      <c r="H77" s="23"/>
    </row>
    <row r="78" spans="2:8" ht="30" x14ac:dyDescent="0.25">
      <c r="B78" s="34" t="str">
        <f t="shared" ref="B78:B83" si="22">B68</f>
        <v>Die Referenz beschreibt ein klares Rollen- und Eskalationsmodell (z. B. Service Lead / SPOC) (1 Punkt)</v>
      </c>
      <c r="C78" s="4"/>
      <c r="D78" s="32"/>
      <c r="E78" s="32"/>
      <c r="F78" s="32"/>
      <c r="G78" s="32"/>
      <c r="H78" s="32"/>
    </row>
    <row r="79" spans="2:8" ht="30" x14ac:dyDescent="0.25">
      <c r="B79" s="34" t="str">
        <f t="shared" si="22"/>
        <v>Übereinstimmung der Referenz mit dem ausgeschriebenen Leistungsumfang ( Monitoring, Incident-Management). (1 Punkt)</v>
      </c>
      <c r="C79" s="4"/>
      <c r="D79" s="32"/>
      <c r="E79" s="32"/>
      <c r="F79" s="32"/>
      <c r="G79" s="32"/>
      <c r="H79" s="32"/>
    </row>
    <row r="80" spans="2:8" ht="30" x14ac:dyDescent="0.25">
      <c r="B80" s="34" t="str">
        <f t="shared" si="22"/>
        <v>Anzahl der Standorte/Geräte, Heterogenität der Infrastruktur, Skalierungsanforderungen (2 Punkte)</v>
      </c>
      <c r="C80" s="4"/>
      <c r="D80" s="32"/>
      <c r="E80" s="32"/>
      <c r="F80" s="32"/>
      <c r="G80" s="32"/>
      <c r="H80" s="32"/>
    </row>
    <row r="81" spans="2:8" ht="30" x14ac:dyDescent="0.25">
      <c r="B81" s="49" t="str">
        <f t="shared" si="22"/>
        <v>Klar definierte Reaktions- und Wiederherstellungszeiten sowie Eskalationsprozessen (2 Punkte)</v>
      </c>
      <c r="C81" s="4"/>
      <c r="D81" s="32"/>
      <c r="E81" s="32"/>
      <c r="F81" s="32"/>
      <c r="G81" s="32"/>
      <c r="H81" s="32"/>
    </row>
    <row r="82" spans="2:8" ht="30" x14ac:dyDescent="0.25">
      <c r="B82" s="34" t="str">
        <f t="shared" si="22"/>
        <v>Betrieb von Netzen inkl. VLAN-Segmentierung und Sicherheitsanforderungen (2 Punkte)</v>
      </c>
      <c r="C82" s="4"/>
      <c r="D82" s="32"/>
      <c r="E82" s="32"/>
      <c r="F82" s="32"/>
      <c r="G82" s="32"/>
      <c r="H82" s="32"/>
    </row>
    <row r="83" spans="2:8" ht="30" x14ac:dyDescent="0.25">
      <c r="B83" s="34" t="str">
        <f t="shared" si="22"/>
        <v>Reporting, strukturierte Transition in den Regelbetrieb. (2 Punkte)</v>
      </c>
      <c r="C83" s="4"/>
      <c r="D83" s="32"/>
      <c r="E83" s="32"/>
      <c r="F83" s="32"/>
      <c r="G83" s="32"/>
      <c r="H83" s="32"/>
    </row>
    <row r="84" spans="2:8" x14ac:dyDescent="0.25">
      <c r="B84" s="28" t="s">
        <v>379</v>
      </c>
      <c r="C84" s="24">
        <f>C74</f>
        <v>10</v>
      </c>
      <c r="D84" s="23"/>
      <c r="E84" s="23"/>
      <c r="F84" s="23"/>
      <c r="G84" s="23"/>
      <c r="H84" s="23"/>
    </row>
    <row r="85" spans="2:8" x14ac:dyDescent="0.25">
      <c r="B85" s="36" t="str">
        <f>B77 &amp; " - Punkte erreicht"</f>
        <v>Referenz 3 - Punkte erreicht</v>
      </c>
      <c r="C85" s="26"/>
      <c r="D85" s="37">
        <f>SUM(D78:D83)</f>
        <v>0</v>
      </c>
      <c r="E85" s="37">
        <f>SUM(E78:E83)</f>
        <v>0</v>
      </c>
      <c r="F85" s="37">
        <f>SUM(F78:F83)</f>
        <v>0</v>
      </c>
      <c r="G85" s="37">
        <f>SUM(G78:G83)</f>
        <v>0</v>
      </c>
      <c r="H85" s="37">
        <f>SUM(H78:H83)</f>
        <v>0</v>
      </c>
    </row>
    <row r="86" spans="2:8" x14ac:dyDescent="0.25">
      <c r="B86" s="41"/>
      <c r="C86" s="39"/>
      <c r="D86" s="42"/>
      <c r="E86" s="42"/>
      <c r="F86" s="42"/>
      <c r="G86" s="42"/>
      <c r="H86" s="42"/>
    </row>
    <row r="87" spans="2:8" x14ac:dyDescent="0.25">
      <c r="B87" s="36" t="s">
        <v>380</v>
      </c>
      <c r="C87" s="36"/>
      <c r="D87" s="37">
        <f>D85+D75+D65</f>
        <v>0</v>
      </c>
      <c r="E87" s="37">
        <f>E85+E75+E65</f>
        <v>0</v>
      </c>
      <c r="F87" s="37">
        <f>F85+F75+F65</f>
        <v>0</v>
      </c>
      <c r="G87" s="37">
        <f>G85+G75+G65</f>
        <v>0</v>
      </c>
      <c r="H87" s="37">
        <f>H85+H75+H65</f>
        <v>0</v>
      </c>
    </row>
    <row r="88" spans="2:8" x14ac:dyDescent="0.25">
      <c r="B88" s="36" t="s">
        <v>381</v>
      </c>
      <c r="C88" s="36"/>
      <c r="D88" s="37"/>
      <c r="E88" s="37"/>
      <c r="F88" s="37"/>
      <c r="G88" s="37"/>
      <c r="H88" s="37"/>
    </row>
    <row r="89" spans="2:8" x14ac:dyDescent="0.25">
      <c r="B89" s="87" t="s">
        <v>401</v>
      </c>
      <c r="C89" s="36">
        <v>1</v>
      </c>
      <c r="D89" s="37">
        <v>1</v>
      </c>
      <c r="E89" s="37">
        <v>0</v>
      </c>
      <c r="F89" s="37"/>
      <c r="G89" s="37"/>
      <c r="H89" s="37"/>
    </row>
    <row r="90" spans="2:8" x14ac:dyDescent="0.25">
      <c r="B90" s="26" t="s">
        <v>382</v>
      </c>
      <c r="C90" s="44">
        <f>C84+C74+C64+C88+C89</f>
        <v>31</v>
      </c>
      <c r="D90" s="43"/>
      <c r="E90" s="43"/>
      <c r="F90" s="43"/>
      <c r="G90" s="43"/>
      <c r="H90" s="43"/>
    </row>
    <row r="91" spans="2:8" x14ac:dyDescent="0.25">
      <c r="B91" s="26" t="s">
        <v>383</v>
      </c>
      <c r="C91" s="30"/>
      <c r="D91" s="31">
        <f>(D87+D89)/$C$90</f>
        <v>3.2258064516129031E-2</v>
      </c>
      <c r="E91" s="31">
        <f t="shared" ref="E91:H91" si="23">(E87+E89)/$C$90</f>
        <v>0</v>
      </c>
      <c r="F91" s="31">
        <f t="shared" si="23"/>
        <v>0</v>
      </c>
      <c r="G91" s="31">
        <f t="shared" si="23"/>
        <v>0</v>
      </c>
      <c r="H91" s="31">
        <f t="shared" si="23"/>
        <v>0</v>
      </c>
    </row>
    <row r="92" spans="2:8" x14ac:dyDescent="0.25">
      <c r="B92" s="26" t="s">
        <v>384</v>
      </c>
      <c r="C92" s="44">
        <v>5</v>
      </c>
      <c r="D92" s="45" t="str">
        <f>IF(D55="OK",ROUND(D91*$C$92,1),"Ausschluß!")</f>
        <v>Ausschluß!</v>
      </c>
      <c r="E92" s="45" t="str">
        <f>IF(E55="OK",ROUND(E91*$C$92,1),"Ausschluß!")</f>
        <v>Ausschluß!</v>
      </c>
      <c r="F92" s="45" t="str">
        <f>IF(F55="OK",ROUND(F91*$C$92,1),"Ausschluß!")</f>
        <v>Ausschluß!</v>
      </c>
      <c r="G92" s="45" t="str">
        <f>IF(G55="OK",ROUND(G91*$C$92,1),"Ausschluß!")</f>
        <v>Ausschluß!</v>
      </c>
      <c r="H92" s="45" t="str">
        <f>IF(H55="OK",ROUND(H91*$C$92,1),"Ausschluß!")</f>
        <v>Ausschluß!</v>
      </c>
    </row>
    <row r="94" spans="2:8" ht="18.75" x14ac:dyDescent="0.3">
      <c r="B94" s="16" t="s">
        <v>385</v>
      </c>
    </row>
    <row r="95" spans="2:8" ht="23.25" x14ac:dyDescent="0.35">
      <c r="B95" s="11" t="s">
        <v>386</v>
      </c>
      <c r="C95" s="12"/>
      <c r="D95" s="13" t="str">
        <f>D92</f>
        <v>Ausschluß!</v>
      </c>
      <c r="E95" s="13" t="str">
        <f t="shared" ref="E95:H95" si="24">E92</f>
        <v>Ausschluß!</v>
      </c>
      <c r="F95" s="13" t="str">
        <f t="shared" si="24"/>
        <v>Ausschluß!</v>
      </c>
      <c r="G95" s="13" t="str">
        <f t="shared" si="24"/>
        <v>Ausschluß!</v>
      </c>
      <c r="H95" s="13" t="str">
        <f t="shared" si="24"/>
        <v>Ausschluß!</v>
      </c>
    </row>
    <row r="96" spans="2:8" x14ac:dyDescent="0.25">
      <c r="D96" s="2" t="str">
        <f>IF(ISERROR(RANK(D95,$D$95:$H$95,0))=TRUE,"",(RANK(D95,$D$95:$H$95,0)))</f>
        <v/>
      </c>
      <c r="E96" s="2" t="str">
        <f>IF(ISERROR(RANK(E95,$D$95:$H$95,0))=TRUE,"",(RANK(E95,$D$95:$H$95,0)))</f>
        <v/>
      </c>
      <c r="F96" s="2" t="str">
        <f>IF(ISERROR(RANK(F95,$D$95:$H$95,0))=TRUE,"",(RANK(F95,$D$95:$H$95,0)))</f>
        <v/>
      </c>
      <c r="G96" s="2" t="str">
        <f>IF(ISERROR(RANK(G95,$D$95:$H$95,0))=TRUE,"",(RANK(G95,$D$95:$H$95,0)))</f>
        <v/>
      </c>
      <c r="H96" s="2" t="str">
        <f>IF(ISERROR(RANK(H95,$D$95:$H$95,0))=TRUE,"",(RANK(H95,$D$95:$H$95,0)))</f>
        <v/>
      </c>
    </row>
    <row r="97" spans="4:8" x14ac:dyDescent="0.25">
      <c r="D97" s="98" t="str">
        <f ca="1">D38</f>
        <v>Bieter 1</v>
      </c>
      <c r="E97" s="98" t="str">
        <f t="shared" ref="E97:H97" ca="1" si="25">E38</f>
        <v>Bieter 2</v>
      </c>
      <c r="F97" s="98" t="str">
        <f t="shared" ca="1" si="25"/>
        <v>Bieter 3</v>
      </c>
      <c r="G97" s="98" t="str">
        <f t="shared" ca="1" si="25"/>
        <v>Bieter 4</v>
      </c>
      <c r="H97" s="98" t="str">
        <f t="shared" ca="1" si="25"/>
        <v>Bieter 5</v>
      </c>
    </row>
  </sheetData>
  <mergeCells count="3">
    <mergeCell ref="A24:A25"/>
    <mergeCell ref="B54:B55"/>
    <mergeCell ref="D28:H28"/>
  </mergeCells>
  <phoneticPr fontId="8" type="noConversion"/>
  <conditionalFormatting sqref="D30:H34">
    <cfRule type="cellIs" dxfId="4" priority="1" operator="notEqual">
      <formula>1</formula>
    </cfRule>
  </conditionalFormatting>
  <conditionalFormatting sqref="D36:H36 D55:H55">
    <cfRule type="cellIs" dxfId="3" priority="6" operator="notEqual">
      <formula>"OK"</formula>
    </cfRule>
  </conditionalFormatting>
  <conditionalFormatting sqref="D92:H92 D95:H95">
    <cfRule type="cellIs" dxfId="2" priority="4" operator="equal">
      <formula>"Ausschluß!"</formula>
    </cfRule>
  </conditionalFormatting>
  <conditionalFormatting sqref="D96:H96">
    <cfRule type="cellIs" dxfId="1" priority="2" operator="lessThan">
      <formula>1</formula>
    </cfRule>
    <cfRule type="cellIs" dxfId="0" priority="7" operator="lessThanOrEqual">
      <formula>5</formula>
    </cfRule>
  </conditionalFormatting>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howOutlineSymbols="0"/>
    <pageSetUpPr autoPageBreaks="0"/>
  </sheetPr>
  <dimension ref="A1:B10"/>
  <sheetViews>
    <sheetView workbookViewId="0"/>
  </sheetViews>
  <sheetFormatPr baseColWidth="10" defaultColWidth="8.5703125" defaultRowHeight="15" x14ac:dyDescent="0.25"/>
  <sheetData>
    <row r="1" spans="1:2" x14ac:dyDescent="0.25">
      <c r="A1" t="s">
        <v>387</v>
      </c>
      <c r="B1" t="s">
        <v>38</v>
      </c>
    </row>
    <row r="2" spans="1:2" x14ac:dyDescent="0.25">
      <c r="A2" t="s">
        <v>388</v>
      </c>
      <c r="B2" t="s">
        <v>389</v>
      </c>
    </row>
    <row r="3" spans="1:2" x14ac:dyDescent="0.25">
      <c r="A3" t="s">
        <v>390</v>
      </c>
      <c r="B3" t="s">
        <v>391</v>
      </c>
    </row>
    <row r="4" spans="1:2" x14ac:dyDescent="0.25">
      <c r="A4" t="s">
        <v>392</v>
      </c>
      <c r="B4" t="s">
        <v>393</v>
      </c>
    </row>
    <row r="5" spans="1:2" x14ac:dyDescent="0.25">
      <c r="A5" t="s">
        <v>394</v>
      </c>
      <c r="B5" t="s">
        <v>393</v>
      </c>
    </row>
    <row r="6" spans="1:2" x14ac:dyDescent="0.25">
      <c r="A6" t="s">
        <v>395</v>
      </c>
      <c r="B6" t="s">
        <v>84</v>
      </c>
    </row>
    <row r="7" spans="1:2" x14ac:dyDescent="0.25">
      <c r="A7" t="s">
        <v>396</v>
      </c>
      <c r="B7" t="s">
        <v>393</v>
      </c>
    </row>
    <row r="8" spans="1:2" x14ac:dyDescent="0.25">
      <c r="A8" t="s">
        <v>397</v>
      </c>
      <c r="B8" t="s">
        <v>398</v>
      </c>
    </row>
    <row r="9" spans="1:2" x14ac:dyDescent="0.25">
      <c r="A9" t="s">
        <v>399</v>
      </c>
      <c r="B9" t="s">
        <v>398</v>
      </c>
    </row>
    <row r="10" spans="1:2" x14ac:dyDescent="0.25">
      <c r="A10" t="s">
        <v>400</v>
      </c>
      <c r="B10" t="s">
        <v>398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416C40295C08D48ADADC2235548CB23" ma:contentTypeVersion="19" ma:contentTypeDescription="Ein neues Dokument erstellen." ma:contentTypeScope="" ma:versionID="09834ee95bbfd5e0ee186e101a82835a">
  <xsd:schema xmlns:xsd="http://www.w3.org/2001/XMLSchema" xmlns:xs="http://www.w3.org/2001/XMLSchema" xmlns:p="http://schemas.microsoft.com/office/2006/metadata/properties" xmlns:ns2="936c33d3-1e5e-4ec6-a303-a27af68751f5" xmlns:ns3="ffddc184-fee2-4b8a-908c-3e81453993f8" targetNamespace="http://schemas.microsoft.com/office/2006/metadata/properties" ma:root="true" ma:fieldsID="74ecd1393a9df496003eefba8d7e6e07" ns2:_="" ns3:_="">
    <xsd:import namespace="936c33d3-1e5e-4ec6-a303-a27af68751f5"/>
    <xsd:import namespace="ffddc184-fee2-4b8a-908c-3e81453993f8"/>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ieferant" minOccurs="0"/>
                <xsd:element ref="ns2:Vertragsart" minOccurs="0"/>
                <xsd:element ref="ns2:InShareflex" minOccurs="0"/>
                <xsd:element ref="ns2:MediaServiceSearchProperties"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2:MediaLengthInSeconds" minOccurs="0"/>
                <xsd:element ref="ns2:Inhal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36c33d3-1e5e-4ec6-a303-a27af68751f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ieferant" ma:index="13" nillable="true" ma:displayName="Lieferant" ma:format="Dropdown" ma:internalName="Lieferant">
      <xsd:simpleType>
        <xsd:restriction base="dms:Text">
          <xsd:maxLength value="255"/>
        </xsd:restriction>
      </xsd:simpleType>
    </xsd:element>
    <xsd:element name="Vertragsart" ma:index="14" nillable="true" ma:displayName="Vertragsart" ma:format="Dropdown" ma:internalName="Vertragsart">
      <xsd:simpleType>
        <xsd:restriction base="dms:Choice">
          <xsd:enumeration value="Dienstvertrag"/>
          <xsd:enumeration value="Gemischt"/>
          <xsd:enumeration value="Lizenterweiterung und Wartung"/>
          <xsd:enumeration value="Managed Service"/>
          <xsd:enumeration value="SW-Wartung"/>
          <xsd:enumeration value="Werkvertrag"/>
        </xsd:restriction>
      </xsd:simpleType>
    </xsd:element>
    <xsd:element name="InShareflex" ma:index="15" nillable="true" ma:displayName="In Shareflex" ma:default="0" ma:format="Dropdown" ma:internalName="InShareflex">
      <xsd:simpleType>
        <xsd:restriction base="dms:Boolean"/>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lcf76f155ced4ddcb4097134ff3c332f" ma:index="18" nillable="true" ma:taxonomy="true" ma:internalName="lcf76f155ced4ddcb4097134ff3c332f" ma:taxonomyFieldName="MediaServiceImageTags" ma:displayName="Bildmarkierungen" ma:readOnly="false" ma:fieldId="{5cf76f15-5ced-4ddc-b409-7134ff3c332f}" ma:taxonomyMulti="true" ma:sspId="ee402226-5004-41a3-b59c-b77227bf2d4e"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Inhalte" ma:index="26" nillable="true" ma:displayName="Inhalte" ma:description="zur besseren Auffindbarkeit" ma:format="Dropdown" ma:internalName="Inhalt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ddc184-fee2-4b8a-908c-3e81453993f8" elementFormDefault="qualified">
    <xsd:import namespace="http://schemas.microsoft.com/office/2006/documentManagement/types"/>
    <xsd:import namespace="http://schemas.microsoft.com/office/infopath/2007/PartnerControls"/>
    <xsd:element name="SharedWithUsers" ma:index="1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Freigegeben für - Details" ma:internalName="SharedWithDetails" ma:readOnly="true">
      <xsd:simpleType>
        <xsd:restriction base="dms:Note">
          <xsd:maxLength value="255"/>
        </xsd:restriction>
      </xsd:simpleType>
    </xsd:element>
    <xsd:element name="TaxCatchAll" ma:index="19" nillable="true" ma:displayName="Taxonomy Catch All Column" ma:hidden="true" ma:list="{102ddbbe-2448-4c6b-a256-eae6e08db7da}" ma:internalName="TaxCatchAll" ma:showField="CatchAllData" ma:web="ffddc184-fee2-4b8a-908c-3e81453993f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fddc184-fee2-4b8a-908c-3e81453993f8" xsi:nil="true"/>
    <lcf76f155ced4ddcb4097134ff3c332f xmlns="936c33d3-1e5e-4ec6-a303-a27af68751f5">
      <Terms xmlns="http://schemas.microsoft.com/office/infopath/2007/PartnerControls"/>
    </lcf76f155ced4ddcb4097134ff3c332f>
    <Lieferant xmlns="936c33d3-1e5e-4ec6-a303-a27af68751f5" xsi:nil="true"/>
    <InShareflex xmlns="936c33d3-1e5e-4ec6-a303-a27af68751f5">false</InShareflex>
    <Vertragsart xmlns="936c33d3-1e5e-4ec6-a303-a27af68751f5" xsi:nil="true"/>
    <Inhalte xmlns="936c33d3-1e5e-4ec6-a303-a27af68751f5">Betrieb der SHDSL-Infrastruktur der SWM IT als Managed Service</Inhalte>
  </documentManagement>
</p:properties>
</file>

<file path=customXml/itemProps1.xml><?xml version="1.0" encoding="utf-8"?>
<ds:datastoreItem xmlns:ds="http://schemas.openxmlformats.org/officeDocument/2006/customXml" ds:itemID="{BD6D286B-7687-40D4-8379-68888F80CF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36c33d3-1e5e-4ec6-a303-a27af68751f5"/>
    <ds:schemaRef ds:uri="ffddc184-fee2-4b8a-908c-3e81453993f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4D87305-06AF-4AA4-AC8D-A4BFC6E99295}">
  <ds:schemaRefs>
    <ds:schemaRef ds:uri="http://schemas.microsoft.com/sharepoint/v3/contenttype/forms"/>
  </ds:schemaRefs>
</ds:datastoreItem>
</file>

<file path=customXml/itemProps3.xml><?xml version="1.0" encoding="utf-8"?>
<ds:datastoreItem xmlns:ds="http://schemas.openxmlformats.org/officeDocument/2006/customXml" ds:itemID="{E1FD1931-70B0-4A94-BAA1-BC21373E26FF}">
  <ds:schemaRefs>
    <ds:schemaRef ds:uri="http://schemas.microsoft.com/office/2006/documentManagement/types"/>
    <ds:schemaRef ds:uri="http://purl.org/dc/terms/"/>
    <ds:schemaRef ds:uri="http://schemas.openxmlformats.org/package/2006/metadata/core-properties"/>
    <ds:schemaRef ds:uri="http://purl.org/dc/dcmitype/"/>
    <ds:schemaRef ds:uri="936c33d3-1e5e-4ec6-a303-a27af68751f5"/>
    <ds:schemaRef ds:uri="http://schemas.microsoft.com/office/2006/metadata/properties"/>
    <ds:schemaRef ds:uri="ffddc184-fee2-4b8a-908c-3e81453993f8"/>
    <ds:schemaRef ds:uri="http://purl.org/dc/elements/1.1/"/>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5</vt:i4>
      </vt:variant>
    </vt:vector>
  </HeadingPairs>
  <TitlesOfParts>
    <vt:vector size="5" baseType="lpstr">
      <vt:lpstr>Kopfdaten</vt:lpstr>
      <vt:lpstr>Angebotsspiegel</vt:lpstr>
      <vt:lpstr>Kaufmännische Bewertung</vt:lpstr>
      <vt:lpstr>Technische Leistungsfähigkeit</vt:lpstr>
      <vt:lpstr>C_cfdd5fc55491f97b9567209837eae</vt:lpstr>
    </vt:vector>
  </TitlesOfParts>
  <Manager/>
  <Company>SWM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Betrieb der SHDSL-Infrastruktur der SWM IT als Managed Service</dc:title>
  <dc:subject>Betrieb der SHDSL-Infrastruktur der SWM IT als Managed Service</dc:subject>
  <dc:creator>Apache POI</dc:creator>
  <cp:keywords/>
  <dc:description/>
  <cp:lastModifiedBy>Maenz.Jannis EL-EL-IT</cp:lastModifiedBy>
  <cp:revision/>
  <dcterms:created xsi:type="dcterms:W3CDTF">2023-10-30T12:12:25Z</dcterms:created>
  <dcterms:modified xsi:type="dcterms:W3CDTF">2026-06-16T05:24:28Z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ac470c7-3dc4-452a-a2d2-43f3856c8869_Enabled">
    <vt:lpwstr>true</vt:lpwstr>
  </property>
  <property fmtid="{D5CDD505-2E9C-101B-9397-08002B2CF9AE}" pid="3" name="MSIP_Label_fac470c7-3dc4-452a-a2d2-43f3856c8869_SetDate">
    <vt:lpwstr>2023-10-30T14:59:03Z</vt:lpwstr>
  </property>
  <property fmtid="{D5CDD505-2E9C-101B-9397-08002B2CF9AE}" pid="4" name="MSIP_Label_fac470c7-3dc4-452a-a2d2-43f3856c8869_Method">
    <vt:lpwstr>Standard</vt:lpwstr>
  </property>
  <property fmtid="{D5CDD505-2E9C-101B-9397-08002B2CF9AE}" pid="5" name="MSIP_Label_fac470c7-3dc4-452a-a2d2-43f3856c8869_Name">
    <vt:lpwstr>SWM INTERN</vt:lpwstr>
  </property>
  <property fmtid="{D5CDD505-2E9C-101B-9397-08002B2CF9AE}" pid="6" name="MSIP_Label_fac470c7-3dc4-452a-a2d2-43f3856c8869_SiteId">
    <vt:lpwstr>a4f89343-eb5e-47ab-8838-f98d0a9c1314</vt:lpwstr>
  </property>
  <property fmtid="{D5CDD505-2E9C-101B-9397-08002B2CF9AE}" pid="7" name="MSIP_Label_fac470c7-3dc4-452a-a2d2-43f3856c8869_ActionId">
    <vt:lpwstr>5ae640e4-8c52-420d-9e77-db01651906df</vt:lpwstr>
  </property>
  <property fmtid="{D5CDD505-2E9C-101B-9397-08002B2CF9AE}" pid="8" name="MSIP_Label_fac470c7-3dc4-452a-a2d2-43f3856c8869_ContentBits">
    <vt:lpwstr>0</vt:lpwstr>
  </property>
  <property fmtid="{D5CDD505-2E9C-101B-9397-08002B2CF9AE}" pid="9" name="ContentTypeId">
    <vt:lpwstr>0x0101003416C40295C08D48ADADC2235548CB23</vt:lpwstr>
  </property>
  <property fmtid="{D5CDD505-2E9C-101B-9397-08002B2CF9AE}" pid="10" name="MediaServiceImageTags">
    <vt:lpwstr/>
  </property>
</Properties>
</file>